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735" windowHeight="8595" activeTab="0"/>
  </bookViews>
  <sheets>
    <sheet name="2018год  " sheetId="1" r:id="rId1"/>
  </sheets>
  <definedNames/>
  <calcPr fullCalcOnLoad="1"/>
</workbook>
</file>

<file path=xl/sharedStrings.xml><?xml version="1.0" encoding="utf-8"?>
<sst xmlns="http://schemas.openxmlformats.org/spreadsheetml/2006/main" count="371" uniqueCount="118">
  <si>
    <t xml:space="preserve">   Наименование</t>
  </si>
  <si>
    <t xml:space="preserve"> Коды ведомственной  классификации</t>
  </si>
  <si>
    <t>Глава</t>
  </si>
  <si>
    <t>РЗ</t>
  </si>
  <si>
    <t>ПР</t>
  </si>
  <si>
    <t>ЦСР</t>
  </si>
  <si>
    <t>ВР</t>
  </si>
  <si>
    <t>ОБЩЕГОСУДАРСТВЕННЫЕ ВОПРОСЫ</t>
  </si>
  <si>
    <t>01</t>
  </si>
  <si>
    <t>00</t>
  </si>
  <si>
    <t>000</t>
  </si>
  <si>
    <t>Функц.Пр-ва РФ,выс.орг.гос.власти и местного самоупр-я</t>
  </si>
  <si>
    <t>04</t>
  </si>
  <si>
    <t xml:space="preserve">Оплата труда и начисления на оплату труда </t>
  </si>
  <si>
    <t>Заработная плата</t>
  </si>
  <si>
    <t>Начисления на оплату труда</t>
  </si>
  <si>
    <t>02</t>
  </si>
  <si>
    <t>10</t>
  </si>
  <si>
    <t>Культура, кинематография и средства массовой информации</t>
  </si>
  <si>
    <t>08</t>
  </si>
  <si>
    <t>Аппарат</t>
  </si>
  <si>
    <t>03</t>
  </si>
  <si>
    <t>тыс.руб.</t>
  </si>
  <si>
    <t>123</t>
  </si>
  <si>
    <t xml:space="preserve"> </t>
  </si>
  <si>
    <t>09</t>
  </si>
  <si>
    <t>244</t>
  </si>
  <si>
    <t>121</t>
  </si>
  <si>
    <t>611</t>
  </si>
  <si>
    <t>Расходы</t>
  </si>
  <si>
    <t>200</t>
  </si>
  <si>
    <t>Резервный фонд</t>
  </si>
  <si>
    <t>11</t>
  </si>
  <si>
    <t>Резервный фонд органов мест.самоуправления</t>
  </si>
  <si>
    <t>13</t>
  </si>
  <si>
    <t>Расходы на передованемые полномочия</t>
  </si>
  <si>
    <t>Мобилизационная и вневойсковая под</t>
  </si>
  <si>
    <t>100</t>
  </si>
  <si>
    <t>129</t>
  </si>
  <si>
    <t>000 00 00 000</t>
  </si>
  <si>
    <t>801 00 00 000</t>
  </si>
  <si>
    <t>000 00 00000</t>
  </si>
  <si>
    <t>802 00 00 000</t>
  </si>
  <si>
    <t>Закупка товаров,работ и услуг для обеспечения государственных(муниципальных) нужд</t>
  </si>
  <si>
    <t>240</t>
  </si>
  <si>
    <t>Иные закупки товаров,работ и услуг для обеспечения государственных(муниципальных) нужд</t>
  </si>
  <si>
    <t>Расходы бюджета ВСЕГО</t>
  </si>
  <si>
    <t>Прочая закупка товаров,работ и услуг для обеспечения государственных(муниципальных) нужд</t>
  </si>
  <si>
    <t>801 80 05 000</t>
  </si>
  <si>
    <t>800</t>
  </si>
  <si>
    <t>870</t>
  </si>
  <si>
    <t>Фонд оплаты труда государственных (муниципальных )органов</t>
  </si>
  <si>
    <t>Взносы по обязательному социальному страхованию  на выплаты денежного содержания и иные выплаты работникам государственных(муниципальных)нужд</t>
  </si>
  <si>
    <t>790 80 06 000</t>
  </si>
  <si>
    <t>Субсидии бюджетным учреждениям</t>
  </si>
  <si>
    <t>804 00 00 000</t>
  </si>
  <si>
    <t>Социальное обеспечение и иные выплаты населению</t>
  </si>
  <si>
    <t>Иные пенсии ,социальные доплаты к пенсиям</t>
  </si>
  <si>
    <t>Ведомственная  структура расходов бюджета</t>
  </si>
  <si>
    <t>Расходы на заработную плату</t>
  </si>
  <si>
    <t>120</t>
  </si>
  <si>
    <t xml:space="preserve"> Муниципальный дорожный фонд </t>
  </si>
  <si>
    <t>План 2022</t>
  </si>
  <si>
    <t>14</t>
  </si>
  <si>
    <t>540</t>
  </si>
  <si>
    <t>Софинансирование по программе "Градостроительная политика  на территории муниципальном образовании "Тихоновка" на 2018-2022 гг</t>
  </si>
  <si>
    <t>Софинансирование по программе "Развитие физической культуры и спорта в муниципальном образовании "Тихоновка" на 2018-2022 гг</t>
  </si>
  <si>
    <t>Программа Народные инициативы</t>
  </si>
  <si>
    <t>Софинансирование по Программе "Народные инициативы"</t>
  </si>
  <si>
    <t>Думы  "О бюджете  МО Тихоновка"</t>
  </si>
  <si>
    <t>сельского поселения "Тихоновка" на 2021 год и плановый период 2022 и 2023 года.</t>
  </si>
  <si>
    <t>801 80 01 211</t>
  </si>
  <si>
    <t>801 80 01 213</t>
  </si>
  <si>
    <t>802 80 02 211</t>
  </si>
  <si>
    <t>802 80 02 213</t>
  </si>
  <si>
    <t>802 80 02 221</t>
  </si>
  <si>
    <t>801 00 73 150</t>
  </si>
  <si>
    <t>703 02 51 180</t>
  </si>
  <si>
    <t>804 80 02 263</t>
  </si>
  <si>
    <t>321</t>
  </si>
  <si>
    <t>803 80 02 241</t>
  </si>
  <si>
    <t>805 80 02 241</t>
  </si>
  <si>
    <t>План 2023</t>
  </si>
  <si>
    <t>790 80 06 225</t>
  </si>
  <si>
    <t>Обслуживание государственного долга Российской Федерации</t>
  </si>
  <si>
    <t>Приложение № 4 к   Решению</t>
  </si>
  <si>
    <t>Жилищно-коммунальное хозяйство</t>
  </si>
  <si>
    <t>05</t>
  </si>
  <si>
    <t>Комплексное развитие системы жилищно-коммунального хозяйства  МО "Тихоновка"</t>
  </si>
  <si>
    <t>Иные межбюджетные трансферты.Передаваемые полномочия.</t>
  </si>
  <si>
    <t>799 80 01 540</t>
  </si>
  <si>
    <t>247</t>
  </si>
  <si>
    <t>Условно утвержденные расходы на 2023 год</t>
  </si>
  <si>
    <t>Расходы за вычетом условно утвержденных расходов на 2023 год</t>
  </si>
  <si>
    <t>План 2024</t>
  </si>
  <si>
    <t>Условно утвержденные расходы 2024год</t>
  </si>
  <si>
    <t>Расходы за вычетом условно утвержденых расходов на 2024год</t>
  </si>
  <si>
    <t>на 2022 и плановый период 2023</t>
  </si>
  <si>
    <t xml:space="preserve"> и 2024 года ".</t>
  </si>
  <si>
    <t>Софинансирование по программе ГОЧС муниципального образования "Тихоновка" на 2022-2024 гг</t>
  </si>
  <si>
    <t xml:space="preserve">Софинансирование по программе развитие комплексной системы обращения с ТКО   муниципального образования "Тихоновка" на 2022-2024 гг </t>
  </si>
  <si>
    <t xml:space="preserve">СДК  Фонд оплаты труда </t>
  </si>
  <si>
    <t xml:space="preserve"> СДК Взносы по обязательному социальному страхованию </t>
  </si>
  <si>
    <t xml:space="preserve">СДК прочая закупка товаров,работ и услуг </t>
  </si>
  <si>
    <t xml:space="preserve">Библиотека </t>
  </si>
  <si>
    <t xml:space="preserve">СДК Расходы на заработную плату </t>
  </si>
  <si>
    <t>730</t>
  </si>
  <si>
    <t>Закупка товаров,работ и услуг для обеспечения  государственных муниципальных нужд ( электроэнергия)</t>
  </si>
  <si>
    <t>Финансирование по программе "Развитие муниципальной службы  в муниципальном образовании "Тихоновка" на 2022-2024 гг</t>
  </si>
  <si>
    <t>Финансирование по программе "Развитие и управление имущественным комплексом и земельными ресурсами муниципального образования "Тихоновка" на 2018-2022 гг</t>
  </si>
  <si>
    <t>Финансирование по программе "Профилактика правонарушений несовершеннолетних на территории муниципальном образовании "Тихоновка" на 2019-2024 гг</t>
  </si>
  <si>
    <t>Финансирование по программе "Об оказании помощи лицам ,осужденным к мерам уголовно-правового характера без изоляции  от общества , и содействии  их социальной реабилитации" на 2018-2022 гг</t>
  </si>
  <si>
    <t>Финансирование по программе комплексное развитие транспортной инфрастркутуры  муниципального образования "Тихоновка"</t>
  </si>
  <si>
    <t>Финансирование по программе развитие малого и среднего предпринимательства  муниципального образования "Тихоновка"на 2019-20230гг</t>
  </si>
  <si>
    <t>Финансирование по программе производственного контроля  качества питьевой воды муниципального образования "Тихоновка" на 2020-2022 гг</t>
  </si>
  <si>
    <t xml:space="preserve">Финансирование по программе пожарная безопасность на территории   муниципального образования "Тихоновка"  на 2020-2024 гг </t>
  </si>
  <si>
    <t>Финансирование по программе доступная среда для инвалидов муниципального образования "Тихоновка" на 2020-2022 гг</t>
  </si>
  <si>
    <t>802 00 02 221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</si>
</sst>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</numFmts>
  <fonts count="48">
    <font>
      <sz val="10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0"/>
      <color indexed="10"/>
      <name val="Times New Roman"/>
      <family val="1"/>
    </font>
    <font>
      <sz val="11"/>
      <name val="Arial Cyr"/>
      <family val="0"/>
    </font>
    <font>
      <sz val="11"/>
      <name val="Arial"/>
      <family val="2"/>
    </font>
    <font>
      <sz val="9"/>
      <name val="Arial Cyr"/>
      <family val="0"/>
    </font>
    <font>
      <sz val="9"/>
      <name val="Arial"/>
      <family val="2"/>
    </font>
    <font>
      <b/>
      <sz val="9"/>
      <name val="Arial Cyr"/>
      <family val="0"/>
    </font>
    <font>
      <b/>
      <sz val="9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7" fillId="0" borderId="0" xfId="0" applyFont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5" fillId="0" borderId="0" xfId="55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55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55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9" fillId="0" borderId="10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vertical="distributed"/>
    </xf>
    <xf numFmtId="49" fontId="11" fillId="0" borderId="10" xfId="0" applyNumberFormat="1" applyFont="1" applyBorder="1" applyAlignment="1">
      <alignment horizontal="center"/>
    </xf>
    <xf numFmtId="49" fontId="11" fillId="0" borderId="10" xfId="55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right"/>
    </xf>
    <xf numFmtId="49" fontId="11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/>
    </xf>
    <xf numFmtId="49" fontId="9" fillId="0" borderId="10" xfId="55" applyNumberFormat="1" applyFont="1" applyBorder="1" applyAlignment="1">
      <alignment horizontal="center"/>
    </xf>
    <xf numFmtId="2" fontId="9" fillId="0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/>
    </xf>
    <xf numFmtId="49" fontId="9" fillId="0" borderId="10" xfId="55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wrapText="1"/>
    </xf>
    <xf numFmtId="49" fontId="11" fillId="0" borderId="10" xfId="0" applyNumberFormat="1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/>
    </xf>
    <xf numFmtId="49" fontId="11" fillId="0" borderId="10" xfId="55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49" fontId="11" fillId="0" borderId="10" xfId="0" applyNumberFormat="1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49" fontId="11" fillId="0" borderId="1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9" fillId="0" borderId="12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9" fillId="0" borderId="10" xfId="0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9" fontId="11" fillId="0" borderId="12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3"/>
  <sheetViews>
    <sheetView tabSelected="1" zoomScale="90" zoomScaleNormal="90" zoomScalePageLayoutView="0" workbookViewId="0" topLeftCell="A67">
      <selection activeCell="P64" sqref="P64"/>
    </sheetView>
  </sheetViews>
  <sheetFormatPr defaultColWidth="9.00390625" defaultRowHeight="12.75"/>
  <cols>
    <col min="1" max="1" width="37.625" style="0" customWidth="1"/>
    <col min="2" max="2" width="6.125" style="0" customWidth="1"/>
    <col min="3" max="3" width="4.875" style="0" customWidth="1"/>
    <col min="4" max="4" width="4.375" style="0" customWidth="1"/>
    <col min="5" max="5" width="13.125" style="0" customWidth="1"/>
    <col min="6" max="6" width="2.00390625" style="0" hidden="1" customWidth="1"/>
    <col min="7" max="7" width="5.625" style="0" customWidth="1"/>
    <col min="8" max="8" width="8.75390625" style="0" customWidth="1"/>
    <col min="9" max="9" width="10.00390625" style="0" customWidth="1"/>
    <col min="10" max="10" width="10.875" style="0" customWidth="1"/>
    <col min="11" max="11" width="11.625" style="0" customWidth="1"/>
    <col min="12" max="12" width="10.00390625" style="0" customWidth="1"/>
    <col min="13" max="13" width="10.375" style="0" customWidth="1"/>
    <col min="14" max="14" width="11.625" style="0" customWidth="1"/>
    <col min="15" max="15" width="5.625" style="0" customWidth="1"/>
    <col min="19" max="19" width="10.75390625" style="0" customWidth="1"/>
    <col min="20" max="20" width="13.00390625" style="0" customWidth="1"/>
    <col min="22" max="22" width="12.25390625" style="0" customWidth="1"/>
    <col min="23" max="23" width="9.625" style="0" bestFit="1" customWidth="1"/>
  </cols>
  <sheetData>
    <row r="1" spans="1:24" ht="0.7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8"/>
    </row>
    <row r="2" spans="1:24" ht="14.25">
      <c r="A2" s="8"/>
      <c r="B2" s="1"/>
      <c r="C2" s="1"/>
      <c r="D2" s="1"/>
      <c r="E2" s="3"/>
      <c r="F2" s="3"/>
      <c r="G2" s="16" t="s">
        <v>85</v>
      </c>
      <c r="H2" s="16"/>
      <c r="I2" s="16"/>
      <c r="J2" s="16"/>
      <c r="K2" s="16"/>
      <c r="L2" s="16"/>
      <c r="M2" s="16"/>
      <c r="N2" s="16"/>
      <c r="O2" s="11"/>
      <c r="P2" s="6"/>
      <c r="Q2" s="6"/>
      <c r="R2" s="6"/>
      <c r="S2" s="21"/>
      <c r="T2" s="21"/>
      <c r="U2" s="22"/>
      <c r="V2" s="23"/>
      <c r="W2" s="22"/>
      <c r="X2" s="11"/>
    </row>
    <row r="3" spans="1:24" ht="14.25">
      <c r="A3" s="8"/>
      <c r="B3" s="1"/>
      <c r="C3" s="1"/>
      <c r="D3" s="1"/>
      <c r="E3" s="3"/>
      <c r="F3" s="3"/>
      <c r="G3" s="16" t="s">
        <v>69</v>
      </c>
      <c r="H3" s="16"/>
      <c r="I3" s="16"/>
      <c r="J3" s="16"/>
      <c r="K3" s="16"/>
      <c r="L3" s="16"/>
      <c r="M3" s="16"/>
      <c r="N3" s="16"/>
      <c r="O3" s="11"/>
      <c r="P3" s="6"/>
      <c r="Q3" s="6"/>
      <c r="R3" s="6"/>
      <c r="S3" s="21"/>
      <c r="T3" s="21"/>
      <c r="U3" s="22"/>
      <c r="V3" s="23"/>
      <c r="W3" s="22"/>
      <c r="X3" s="11"/>
    </row>
    <row r="4" spans="1:24" ht="15.75" customHeight="1">
      <c r="A4" s="8"/>
      <c r="B4" s="1"/>
      <c r="C4" s="1"/>
      <c r="D4" s="1"/>
      <c r="E4" s="3"/>
      <c r="F4" s="3"/>
      <c r="G4" s="16" t="s">
        <v>97</v>
      </c>
      <c r="H4" s="16"/>
      <c r="I4" s="16"/>
      <c r="J4" s="16"/>
      <c r="K4" s="16"/>
      <c r="L4" s="16"/>
      <c r="M4" s="16"/>
      <c r="N4" s="16"/>
      <c r="O4" s="11"/>
      <c r="P4" s="6"/>
      <c r="Q4" s="6"/>
      <c r="R4" s="6"/>
      <c r="S4" s="21"/>
      <c r="T4" s="21"/>
      <c r="U4" s="22"/>
      <c r="V4" s="23"/>
      <c r="W4" s="22"/>
      <c r="X4" s="11"/>
    </row>
    <row r="5" spans="1:24" ht="15.75" customHeight="1">
      <c r="A5" s="8"/>
      <c r="B5" s="1"/>
      <c r="C5" s="1"/>
      <c r="D5" s="1"/>
      <c r="E5" s="3"/>
      <c r="F5" s="3"/>
      <c r="G5" s="16" t="s">
        <v>98</v>
      </c>
      <c r="H5" s="16"/>
      <c r="I5" s="16"/>
      <c r="J5" s="16"/>
      <c r="K5" s="16"/>
      <c r="L5" s="16"/>
      <c r="M5" s="16"/>
      <c r="N5" s="16"/>
      <c r="O5" s="11"/>
      <c r="P5" s="6"/>
      <c r="Q5" s="6"/>
      <c r="R5" s="6"/>
      <c r="S5" s="21"/>
      <c r="T5" s="21"/>
      <c r="U5" s="22"/>
      <c r="V5" s="23"/>
      <c r="W5" s="22"/>
      <c r="X5" s="11"/>
    </row>
    <row r="6" spans="1:24" ht="2.25" customHeight="1" hidden="1">
      <c r="A6" t="s">
        <v>24</v>
      </c>
      <c r="B6" s="1"/>
      <c r="C6" s="1"/>
      <c r="D6" s="1"/>
      <c r="E6" s="1"/>
      <c r="F6" s="2"/>
      <c r="G6" s="16"/>
      <c r="H6" s="16"/>
      <c r="I6" s="16"/>
      <c r="J6" s="16"/>
      <c r="K6" s="16"/>
      <c r="L6" s="16"/>
      <c r="M6" s="16"/>
      <c r="N6" s="16"/>
      <c r="O6" s="11"/>
      <c r="P6" s="6"/>
      <c r="Q6" s="6"/>
      <c r="R6" s="6"/>
      <c r="S6" s="6"/>
      <c r="T6" s="25"/>
      <c r="U6" s="22"/>
      <c r="V6" s="23"/>
      <c r="W6" s="22"/>
      <c r="X6" s="11"/>
    </row>
    <row r="7" spans="2:24" ht="18" customHeight="1">
      <c r="B7" s="1"/>
      <c r="C7" s="1"/>
      <c r="D7" s="1"/>
      <c r="E7" s="1"/>
      <c r="F7" s="2"/>
      <c r="G7" s="98"/>
      <c r="H7" s="98"/>
      <c r="I7" s="98"/>
      <c r="J7" s="98"/>
      <c r="K7" s="98"/>
      <c r="L7" s="98"/>
      <c r="M7" s="98"/>
      <c r="N7" s="98"/>
      <c r="O7" s="98"/>
      <c r="P7" s="98"/>
      <c r="Q7" s="6"/>
      <c r="R7" s="6"/>
      <c r="S7" s="6"/>
      <c r="T7" s="25"/>
      <c r="U7" s="22"/>
      <c r="V7" s="23"/>
      <c r="W7" s="22"/>
      <c r="X7" s="11"/>
    </row>
    <row r="8" spans="1:24" ht="15" customHeight="1">
      <c r="A8" s="4" t="s">
        <v>58</v>
      </c>
      <c r="B8" s="1"/>
      <c r="C8" s="1"/>
      <c r="D8" s="1"/>
      <c r="E8" s="2"/>
      <c r="F8" s="3"/>
      <c r="G8" s="97"/>
      <c r="H8" s="97"/>
      <c r="I8" s="97"/>
      <c r="J8" s="97"/>
      <c r="K8" s="97"/>
      <c r="L8" s="97"/>
      <c r="M8" s="97"/>
      <c r="N8" s="97"/>
      <c r="O8" s="97"/>
      <c r="P8" s="97"/>
      <c r="Q8" s="6"/>
      <c r="R8" s="6"/>
      <c r="S8" s="25"/>
      <c r="T8" s="21"/>
      <c r="U8" s="34"/>
      <c r="V8" s="34"/>
      <c r="W8" s="34"/>
      <c r="X8" s="19"/>
    </row>
    <row r="9" spans="1:24" ht="13.5" customHeight="1">
      <c r="A9" s="4" t="s">
        <v>70</v>
      </c>
      <c r="B9" s="1"/>
      <c r="C9" s="1"/>
      <c r="D9" s="14"/>
      <c r="E9" s="15"/>
      <c r="F9" s="1"/>
      <c r="G9" s="5"/>
      <c r="H9" s="13"/>
      <c r="I9" s="13"/>
      <c r="J9" s="13"/>
      <c r="K9" s="13"/>
      <c r="L9" s="13"/>
      <c r="M9" s="13"/>
      <c r="N9" s="13"/>
      <c r="O9" s="24"/>
      <c r="P9" s="6"/>
      <c r="Q9" s="6"/>
      <c r="R9" s="26"/>
      <c r="S9" s="27"/>
      <c r="T9" s="6"/>
      <c r="U9" s="12"/>
      <c r="V9" s="17"/>
      <c r="W9" s="17"/>
      <c r="X9" s="17"/>
    </row>
    <row r="10" spans="1:24" ht="13.5" customHeight="1" hidden="1">
      <c r="A10" s="4"/>
      <c r="B10" s="1"/>
      <c r="C10" s="1"/>
      <c r="D10" s="15"/>
      <c r="E10" s="14"/>
      <c r="F10" s="1"/>
      <c r="G10" s="5"/>
      <c r="H10" s="10"/>
      <c r="I10" s="10"/>
      <c r="J10" s="10"/>
      <c r="K10" s="10"/>
      <c r="L10" s="10"/>
      <c r="M10" s="10"/>
      <c r="N10" s="10"/>
      <c r="O10" s="19"/>
      <c r="P10" s="18"/>
      <c r="Q10" s="18"/>
      <c r="R10" s="18"/>
      <c r="S10" s="18"/>
      <c r="T10" s="18"/>
      <c r="U10" s="18"/>
      <c r="V10" s="18"/>
      <c r="W10" s="18"/>
      <c r="X10" s="18"/>
    </row>
    <row r="11" spans="1:24" ht="76.5" customHeight="1">
      <c r="A11" s="94" t="s">
        <v>0</v>
      </c>
      <c r="B11" s="45" t="s">
        <v>1</v>
      </c>
      <c r="C11" s="46"/>
      <c r="D11" s="46"/>
      <c r="E11" s="46"/>
      <c r="F11" s="46"/>
      <c r="G11" s="46"/>
      <c r="H11" s="47" t="s">
        <v>62</v>
      </c>
      <c r="I11" s="47" t="s">
        <v>82</v>
      </c>
      <c r="J11" s="48" t="s">
        <v>92</v>
      </c>
      <c r="K11" s="48" t="s">
        <v>93</v>
      </c>
      <c r="L11" s="47" t="s">
        <v>94</v>
      </c>
      <c r="M11" s="48" t="s">
        <v>95</v>
      </c>
      <c r="N11" s="48" t="s">
        <v>96</v>
      </c>
      <c r="O11" s="35"/>
      <c r="P11" s="28"/>
      <c r="Q11" s="28"/>
      <c r="R11" s="29"/>
      <c r="S11" s="28"/>
      <c r="T11" s="28"/>
      <c r="U11" s="30"/>
      <c r="V11" s="9"/>
      <c r="W11" s="9"/>
      <c r="X11" s="18"/>
    </row>
    <row r="12" spans="1:24" ht="18.75" customHeight="1">
      <c r="A12" s="94"/>
      <c r="B12" s="46" t="s">
        <v>2</v>
      </c>
      <c r="C12" s="46" t="s">
        <v>3</v>
      </c>
      <c r="D12" s="46" t="s">
        <v>4</v>
      </c>
      <c r="E12" s="95" t="s">
        <v>5</v>
      </c>
      <c r="F12" s="96"/>
      <c r="G12" s="46" t="s">
        <v>6</v>
      </c>
      <c r="H12" s="49" t="s">
        <v>22</v>
      </c>
      <c r="I12" s="49" t="s">
        <v>22</v>
      </c>
      <c r="J12" s="49" t="s">
        <v>22</v>
      </c>
      <c r="K12" s="49" t="s">
        <v>22</v>
      </c>
      <c r="L12" s="49" t="s">
        <v>22</v>
      </c>
      <c r="M12" s="49" t="s">
        <v>22</v>
      </c>
      <c r="N12" s="49" t="s">
        <v>22</v>
      </c>
      <c r="O12" s="35"/>
      <c r="P12" s="28"/>
      <c r="Q12" s="28"/>
      <c r="R12" s="29"/>
      <c r="S12" s="28"/>
      <c r="T12" s="28"/>
      <c r="U12" s="30"/>
      <c r="V12" s="9"/>
      <c r="W12" s="9"/>
      <c r="X12" s="18"/>
    </row>
    <row r="13" spans="1:24" ht="12.75">
      <c r="A13" s="50" t="s">
        <v>46</v>
      </c>
      <c r="B13" s="51"/>
      <c r="C13" s="51"/>
      <c r="D13" s="52"/>
      <c r="E13" s="91"/>
      <c r="F13" s="92"/>
      <c r="G13" s="51"/>
      <c r="H13" s="53">
        <f>H14+H41+H43+H45+H51+H62+H69+H72+H71+H55</f>
        <v>16419.049999999996</v>
      </c>
      <c r="I13" s="53">
        <f>I14+I41+I43+I45+I51+I62+I69+I72+I71+I55</f>
        <v>14059.42</v>
      </c>
      <c r="J13" s="61">
        <v>339.62</v>
      </c>
      <c r="K13" s="53">
        <f>K14+K41+K43+K45+K51+K62+K69+K72+K71+K55</f>
        <v>13719.04575</v>
      </c>
      <c r="L13" s="53">
        <f>L14+L41+L43+L45+L51+L62+L69+L72+L71+L55</f>
        <v>12876.52</v>
      </c>
      <c r="M13" s="61">
        <v>619.83</v>
      </c>
      <c r="N13" s="53">
        <v>12256.69</v>
      </c>
      <c r="O13" s="35"/>
      <c r="P13" s="28"/>
      <c r="Q13" s="28"/>
      <c r="R13" s="29"/>
      <c r="S13" s="28"/>
      <c r="T13" s="28"/>
      <c r="U13" s="30"/>
      <c r="V13" s="9"/>
      <c r="W13" s="9"/>
      <c r="X13" s="18"/>
    </row>
    <row r="14" spans="1:24" ht="12.75">
      <c r="A14" s="54" t="s">
        <v>7</v>
      </c>
      <c r="B14" s="51" t="s">
        <v>23</v>
      </c>
      <c r="C14" s="51" t="s">
        <v>8</v>
      </c>
      <c r="D14" s="52" t="s">
        <v>9</v>
      </c>
      <c r="E14" s="91" t="s">
        <v>39</v>
      </c>
      <c r="F14" s="92"/>
      <c r="G14" s="51" t="s">
        <v>10</v>
      </c>
      <c r="H14" s="53">
        <f>H15+H20</f>
        <v>7752.98</v>
      </c>
      <c r="I14" s="53">
        <f>I15+I20</f>
        <v>7000.950000000001</v>
      </c>
      <c r="J14" s="53">
        <v>167.64</v>
      </c>
      <c r="K14" s="53">
        <f aca="true" t="shared" si="0" ref="K14:K72">I14-J14</f>
        <v>6833.31</v>
      </c>
      <c r="L14" s="53">
        <f>L15+L20</f>
        <v>6033.120000000001</v>
      </c>
      <c r="M14" s="53">
        <v>285.63</v>
      </c>
      <c r="N14" s="53">
        <f aca="true" t="shared" si="1" ref="N14:N72">L14-M14</f>
        <v>5747.490000000001</v>
      </c>
      <c r="O14" s="7"/>
      <c r="P14" s="31"/>
      <c r="Q14" s="31"/>
      <c r="R14" s="32"/>
      <c r="S14" s="31"/>
      <c r="T14" s="31"/>
      <c r="U14" s="31"/>
      <c r="V14" s="9"/>
      <c r="W14" s="9"/>
      <c r="X14" s="18"/>
    </row>
    <row r="15" spans="1:24" ht="12.75">
      <c r="A15" s="54" t="s">
        <v>11</v>
      </c>
      <c r="B15" s="51" t="s">
        <v>23</v>
      </c>
      <c r="C15" s="51" t="s">
        <v>8</v>
      </c>
      <c r="D15" s="52" t="s">
        <v>16</v>
      </c>
      <c r="E15" s="91" t="s">
        <v>39</v>
      </c>
      <c r="F15" s="92"/>
      <c r="G15" s="51" t="s">
        <v>10</v>
      </c>
      <c r="H15" s="53">
        <f aca="true" t="shared" si="2" ref="H15:L16">H16</f>
        <v>1503.36</v>
      </c>
      <c r="I15" s="53">
        <f t="shared" si="2"/>
        <v>1595.01</v>
      </c>
      <c r="J15" s="53">
        <f aca="true" t="shared" si="3" ref="J15:J42">I15*2.5%</f>
        <v>39.87525</v>
      </c>
      <c r="K15" s="53">
        <f t="shared" si="0"/>
        <v>1555.13475</v>
      </c>
      <c r="L15" s="53">
        <f t="shared" si="2"/>
        <v>1495.01</v>
      </c>
      <c r="M15" s="53">
        <f aca="true" t="shared" si="4" ref="M15:M42">L15*5%</f>
        <v>74.7505</v>
      </c>
      <c r="N15" s="53">
        <f t="shared" si="1"/>
        <v>1420.2595</v>
      </c>
      <c r="O15" s="7"/>
      <c r="P15" s="31"/>
      <c r="Q15" s="31"/>
      <c r="R15" s="32"/>
      <c r="S15" s="31"/>
      <c r="T15" s="31"/>
      <c r="U15" s="31"/>
      <c r="V15" s="10"/>
      <c r="W15" s="10"/>
      <c r="X15" s="20"/>
    </row>
    <row r="16" spans="1:24" ht="12.75">
      <c r="A16" s="54" t="s">
        <v>2</v>
      </c>
      <c r="B16" s="51" t="s">
        <v>23</v>
      </c>
      <c r="C16" s="51" t="s">
        <v>8</v>
      </c>
      <c r="D16" s="52" t="s">
        <v>16</v>
      </c>
      <c r="E16" s="91" t="s">
        <v>39</v>
      </c>
      <c r="F16" s="92"/>
      <c r="G16" s="51" t="s">
        <v>37</v>
      </c>
      <c r="H16" s="53">
        <f t="shared" si="2"/>
        <v>1503.36</v>
      </c>
      <c r="I16" s="53">
        <f t="shared" si="2"/>
        <v>1595.01</v>
      </c>
      <c r="J16" s="53">
        <f t="shared" si="3"/>
        <v>39.87525</v>
      </c>
      <c r="K16" s="53">
        <f t="shared" si="0"/>
        <v>1555.13475</v>
      </c>
      <c r="L16" s="53">
        <f t="shared" si="2"/>
        <v>1495.01</v>
      </c>
      <c r="M16" s="53">
        <f t="shared" si="4"/>
        <v>74.7505</v>
      </c>
      <c r="N16" s="53">
        <f t="shared" si="1"/>
        <v>1420.2595</v>
      </c>
      <c r="O16" s="7"/>
      <c r="P16" s="31"/>
      <c r="Q16" s="31"/>
      <c r="R16" s="32"/>
      <c r="S16" s="31"/>
      <c r="T16" s="31"/>
      <c r="U16" s="31"/>
      <c r="V16" s="10"/>
      <c r="W16" s="10"/>
      <c r="X16" s="18"/>
    </row>
    <row r="17" spans="1:24" ht="12.75">
      <c r="A17" s="55" t="s">
        <v>13</v>
      </c>
      <c r="B17" s="51" t="s">
        <v>23</v>
      </c>
      <c r="C17" s="46" t="s">
        <v>8</v>
      </c>
      <c r="D17" s="56" t="s">
        <v>16</v>
      </c>
      <c r="E17" s="95" t="s">
        <v>40</v>
      </c>
      <c r="F17" s="96"/>
      <c r="G17" s="46" t="s">
        <v>37</v>
      </c>
      <c r="H17" s="57">
        <f>H18+H19</f>
        <v>1503.36</v>
      </c>
      <c r="I17" s="57">
        <f>I18+I19</f>
        <v>1595.01</v>
      </c>
      <c r="J17" s="53">
        <f t="shared" si="3"/>
        <v>39.87525</v>
      </c>
      <c r="K17" s="53">
        <f t="shared" si="0"/>
        <v>1555.13475</v>
      </c>
      <c r="L17" s="57">
        <f>L18+L19</f>
        <v>1495.01</v>
      </c>
      <c r="M17" s="53">
        <f t="shared" si="4"/>
        <v>74.7505</v>
      </c>
      <c r="N17" s="53">
        <f t="shared" si="1"/>
        <v>1420.2595</v>
      </c>
      <c r="O17" s="7"/>
      <c r="P17" s="31"/>
      <c r="Q17" s="31"/>
      <c r="R17" s="32"/>
      <c r="S17" s="31"/>
      <c r="T17" s="31"/>
      <c r="U17" s="31"/>
      <c r="V17" s="10"/>
      <c r="W17" s="10"/>
      <c r="X17" s="18"/>
    </row>
    <row r="18" spans="1:24" ht="12.75">
      <c r="A18" s="58" t="s">
        <v>14</v>
      </c>
      <c r="B18" s="51" t="s">
        <v>23</v>
      </c>
      <c r="C18" s="49" t="s">
        <v>8</v>
      </c>
      <c r="D18" s="59" t="s">
        <v>16</v>
      </c>
      <c r="E18" s="95" t="s">
        <v>71</v>
      </c>
      <c r="F18" s="96"/>
      <c r="G18" s="49" t="s">
        <v>27</v>
      </c>
      <c r="H18" s="57">
        <v>1155.36</v>
      </c>
      <c r="I18" s="57">
        <v>1159.96</v>
      </c>
      <c r="J18" s="53">
        <f t="shared" si="3"/>
        <v>28.999000000000002</v>
      </c>
      <c r="K18" s="53">
        <f t="shared" si="0"/>
        <v>1130.961</v>
      </c>
      <c r="L18" s="57">
        <v>1159.96</v>
      </c>
      <c r="M18" s="53">
        <f t="shared" si="4"/>
        <v>57.998000000000005</v>
      </c>
      <c r="N18" s="53">
        <f t="shared" si="1"/>
        <v>1101.962</v>
      </c>
      <c r="O18" s="7"/>
      <c r="P18" s="31"/>
      <c r="Q18" s="31"/>
      <c r="R18" s="32"/>
      <c r="S18" s="31"/>
      <c r="T18" s="31"/>
      <c r="U18" s="31"/>
      <c r="V18" s="10"/>
      <c r="W18" s="10"/>
      <c r="X18" s="18"/>
    </row>
    <row r="19" spans="1:24" ht="12.75">
      <c r="A19" s="58" t="s">
        <v>15</v>
      </c>
      <c r="B19" s="49" t="s">
        <v>23</v>
      </c>
      <c r="C19" s="49" t="s">
        <v>8</v>
      </c>
      <c r="D19" s="59" t="s">
        <v>16</v>
      </c>
      <c r="E19" s="95" t="s">
        <v>72</v>
      </c>
      <c r="F19" s="96"/>
      <c r="G19" s="49" t="s">
        <v>38</v>
      </c>
      <c r="H19" s="57">
        <v>348</v>
      </c>
      <c r="I19" s="57">
        <v>435.05</v>
      </c>
      <c r="J19" s="53">
        <f t="shared" si="3"/>
        <v>10.87625</v>
      </c>
      <c r="K19" s="53">
        <f>J14+J41+J51+J55+J62+J69+J72+K73</f>
        <v>340.34925000000004</v>
      </c>
      <c r="L19" s="57">
        <v>335.05</v>
      </c>
      <c r="M19" s="53">
        <f t="shared" si="4"/>
        <v>16.7525</v>
      </c>
      <c r="N19" s="53">
        <f t="shared" si="1"/>
        <v>318.2975</v>
      </c>
      <c r="O19" s="7"/>
      <c r="P19" s="31"/>
      <c r="Q19" s="31"/>
      <c r="R19" s="32"/>
      <c r="S19" s="31"/>
      <c r="T19" s="31"/>
      <c r="U19" s="31"/>
      <c r="V19" s="9"/>
      <c r="W19" s="9"/>
      <c r="X19" s="18"/>
    </row>
    <row r="20" spans="1:24" ht="12.75">
      <c r="A20" s="60" t="s">
        <v>20</v>
      </c>
      <c r="B20" s="51" t="s">
        <v>23</v>
      </c>
      <c r="C20" s="51" t="s">
        <v>8</v>
      </c>
      <c r="D20" s="52" t="s">
        <v>12</v>
      </c>
      <c r="E20" s="91" t="s">
        <v>41</v>
      </c>
      <c r="F20" s="92"/>
      <c r="G20" s="51" t="s">
        <v>10</v>
      </c>
      <c r="H20" s="61">
        <v>6249.62</v>
      </c>
      <c r="I20" s="61">
        <f>I23+I24+I25+I29+I30+I31+I32+I33+I34+I37+I38+I39+I40</f>
        <v>5405.9400000000005</v>
      </c>
      <c r="J20" s="61">
        <f>J23+J24+J25+J29+J30+J31+J32+J33+J34+J37+J38+J39+J40</f>
        <v>127.00850000000001</v>
      </c>
      <c r="K20" s="61">
        <f>K23+K24+K25+K29+K30+K31+K32+K33+K34+K37+K38+K39+K40</f>
        <v>5278.9315</v>
      </c>
      <c r="L20" s="61">
        <f>L23+L24+L25+L29+L30+L31+L32+L33+L34+L37+L38+L39+L40</f>
        <v>4538.110000000001</v>
      </c>
      <c r="M20" s="61">
        <f>M23+M24+M25+M29+M30+M31+M32+M33+M34+M37+M38+M39+M40</f>
        <v>210.62550000000002</v>
      </c>
      <c r="N20" s="61">
        <f>N23+N24+N25+N29+N30+N31+N32+N33+N34+N37+N38+N39+N40</f>
        <v>3910.0345</v>
      </c>
      <c r="O20" s="7"/>
      <c r="P20" s="31"/>
      <c r="Q20" s="31"/>
      <c r="R20" s="32"/>
      <c r="S20" s="31"/>
      <c r="T20" s="31"/>
      <c r="U20" s="31"/>
      <c r="V20" s="10"/>
      <c r="W20" s="10"/>
      <c r="X20" s="18"/>
    </row>
    <row r="21" spans="1:24" ht="12.75">
      <c r="A21" s="60" t="s">
        <v>29</v>
      </c>
      <c r="B21" s="51" t="s">
        <v>23</v>
      </c>
      <c r="C21" s="51" t="s">
        <v>8</v>
      </c>
      <c r="D21" s="52" t="s">
        <v>12</v>
      </c>
      <c r="E21" s="91" t="s">
        <v>39</v>
      </c>
      <c r="F21" s="92"/>
      <c r="G21" s="51" t="s">
        <v>10</v>
      </c>
      <c r="H21" s="61">
        <f>H23+H24+H25+H29+H30+H31+H32+H33+H34+H37+H38+H39+H40</f>
        <v>6249.620000000001</v>
      </c>
      <c r="I21" s="61">
        <v>5405.94</v>
      </c>
      <c r="J21" s="53">
        <f>J23+J24+J25+J28</f>
        <v>126.33350000000002</v>
      </c>
      <c r="K21" s="53">
        <f t="shared" si="0"/>
        <v>5279.6065</v>
      </c>
      <c r="L21" s="61">
        <v>4538.11</v>
      </c>
      <c r="M21" s="53">
        <v>210.88</v>
      </c>
      <c r="N21" s="53">
        <f t="shared" si="1"/>
        <v>4327.23</v>
      </c>
      <c r="O21" s="7"/>
      <c r="P21" s="31"/>
      <c r="Q21" s="31"/>
      <c r="R21" s="32"/>
      <c r="S21" s="31"/>
      <c r="T21" s="31"/>
      <c r="U21" s="31"/>
      <c r="V21" s="10"/>
      <c r="W21" s="10"/>
      <c r="X21" s="18"/>
    </row>
    <row r="22" spans="1:24" ht="12.75">
      <c r="A22" s="58" t="s">
        <v>13</v>
      </c>
      <c r="B22" s="49" t="s">
        <v>23</v>
      </c>
      <c r="C22" s="49" t="s">
        <v>8</v>
      </c>
      <c r="D22" s="59" t="s">
        <v>12</v>
      </c>
      <c r="E22" s="89" t="s">
        <v>42</v>
      </c>
      <c r="F22" s="90"/>
      <c r="G22" s="49" t="s">
        <v>37</v>
      </c>
      <c r="H22" s="57">
        <f>H23+H24</f>
        <v>4844</v>
      </c>
      <c r="I22" s="57">
        <f>I23+I24</f>
        <v>4305.32</v>
      </c>
      <c r="J22" s="53">
        <f t="shared" si="3"/>
        <v>107.633</v>
      </c>
      <c r="K22" s="53">
        <f t="shared" si="0"/>
        <v>4197.687</v>
      </c>
      <c r="L22" s="57">
        <f>L23+L24</f>
        <v>3675.56</v>
      </c>
      <c r="M22" s="53">
        <f t="shared" si="4"/>
        <v>183.77800000000002</v>
      </c>
      <c r="N22" s="53">
        <f t="shared" si="1"/>
        <v>3491.782</v>
      </c>
      <c r="O22" s="7"/>
      <c r="P22" s="31"/>
      <c r="Q22" s="31"/>
      <c r="R22" s="32"/>
      <c r="S22" s="31"/>
      <c r="T22" s="31"/>
      <c r="U22" s="31"/>
      <c r="V22" s="10"/>
      <c r="W22" s="10"/>
      <c r="X22" s="18"/>
    </row>
    <row r="23" spans="1:24" ht="12.75">
      <c r="A23" s="58" t="s">
        <v>14</v>
      </c>
      <c r="B23" s="49" t="s">
        <v>23</v>
      </c>
      <c r="C23" s="49" t="s">
        <v>8</v>
      </c>
      <c r="D23" s="59" t="s">
        <v>12</v>
      </c>
      <c r="E23" s="89" t="s">
        <v>73</v>
      </c>
      <c r="F23" s="90"/>
      <c r="G23" s="49" t="s">
        <v>27</v>
      </c>
      <c r="H23" s="57">
        <v>3721</v>
      </c>
      <c r="I23" s="57">
        <v>3326.72</v>
      </c>
      <c r="J23" s="53">
        <f t="shared" si="3"/>
        <v>83.168</v>
      </c>
      <c r="K23" s="53">
        <f t="shared" si="0"/>
        <v>3243.5519999999997</v>
      </c>
      <c r="L23" s="57">
        <v>3071</v>
      </c>
      <c r="M23" s="53">
        <f t="shared" si="4"/>
        <v>153.55</v>
      </c>
      <c r="N23" s="53">
        <v>2500</v>
      </c>
      <c r="O23" s="33"/>
      <c r="P23" s="31"/>
      <c r="Q23" s="31"/>
      <c r="R23" s="32"/>
      <c r="S23" s="31"/>
      <c r="T23" s="31"/>
      <c r="U23" s="31"/>
      <c r="V23" s="10"/>
      <c r="W23" s="10"/>
      <c r="X23" s="18"/>
    </row>
    <row r="24" spans="1:24" ht="12.75">
      <c r="A24" s="58" t="s">
        <v>15</v>
      </c>
      <c r="B24" s="49" t="s">
        <v>23</v>
      </c>
      <c r="C24" s="49" t="s">
        <v>8</v>
      </c>
      <c r="D24" s="59" t="s">
        <v>12</v>
      </c>
      <c r="E24" s="89" t="s">
        <v>74</v>
      </c>
      <c r="F24" s="90"/>
      <c r="G24" s="49" t="s">
        <v>38</v>
      </c>
      <c r="H24" s="57">
        <v>1123</v>
      </c>
      <c r="I24" s="57">
        <v>978.6</v>
      </c>
      <c r="J24" s="53">
        <f t="shared" si="3"/>
        <v>24.465000000000003</v>
      </c>
      <c r="K24" s="53">
        <f t="shared" si="0"/>
        <v>954.135</v>
      </c>
      <c r="L24" s="57">
        <v>604.56</v>
      </c>
      <c r="M24" s="53">
        <f t="shared" si="4"/>
        <v>30.227999999999998</v>
      </c>
      <c r="N24" s="53">
        <f>L24-M24</f>
        <v>574.332</v>
      </c>
      <c r="O24" s="7"/>
      <c r="P24" s="31"/>
      <c r="Q24" s="31"/>
      <c r="R24" s="32"/>
      <c r="S24" s="31"/>
      <c r="T24" s="31"/>
      <c r="U24" s="31"/>
      <c r="V24" s="10"/>
      <c r="W24" s="10"/>
      <c r="X24" s="18"/>
    </row>
    <row r="25" spans="1:24" ht="35.25" customHeight="1">
      <c r="A25" s="62" t="s">
        <v>43</v>
      </c>
      <c r="B25" s="49" t="s">
        <v>23</v>
      </c>
      <c r="C25" s="49" t="s">
        <v>8</v>
      </c>
      <c r="D25" s="59" t="s">
        <v>12</v>
      </c>
      <c r="E25" s="89" t="s">
        <v>42</v>
      </c>
      <c r="F25" s="90"/>
      <c r="G25" s="49" t="s">
        <v>30</v>
      </c>
      <c r="H25" s="57">
        <v>1000</v>
      </c>
      <c r="I25" s="57">
        <f>I26</f>
        <v>735</v>
      </c>
      <c r="J25" s="53">
        <f t="shared" si="3"/>
        <v>18.375</v>
      </c>
      <c r="K25" s="53">
        <f t="shared" si="0"/>
        <v>716.625</v>
      </c>
      <c r="L25" s="57">
        <v>496.93</v>
      </c>
      <c r="M25" s="53">
        <f t="shared" si="4"/>
        <v>24.846500000000002</v>
      </c>
      <c r="N25" s="53">
        <f t="shared" si="1"/>
        <v>472.0835</v>
      </c>
      <c r="O25" s="7"/>
      <c r="P25" s="31"/>
      <c r="Q25" s="31"/>
      <c r="R25" s="32"/>
      <c r="S25" s="31"/>
      <c r="T25" s="31"/>
      <c r="U25" s="31"/>
      <c r="V25" s="10"/>
      <c r="W25" s="10"/>
      <c r="X25" s="18"/>
    </row>
    <row r="26" spans="1:24" ht="36">
      <c r="A26" s="62" t="s">
        <v>45</v>
      </c>
      <c r="B26" s="49" t="s">
        <v>23</v>
      </c>
      <c r="C26" s="49" t="s">
        <v>8</v>
      </c>
      <c r="D26" s="59" t="s">
        <v>12</v>
      </c>
      <c r="E26" s="89" t="s">
        <v>42</v>
      </c>
      <c r="F26" s="90"/>
      <c r="G26" s="49" t="s">
        <v>44</v>
      </c>
      <c r="H26" s="57">
        <v>1000</v>
      </c>
      <c r="I26" s="57">
        <f>I27</f>
        <v>735</v>
      </c>
      <c r="J26" s="53">
        <f t="shared" si="3"/>
        <v>18.375</v>
      </c>
      <c r="K26" s="53">
        <f t="shared" si="0"/>
        <v>716.625</v>
      </c>
      <c r="L26" s="57">
        <v>496.93</v>
      </c>
      <c r="M26" s="53">
        <f t="shared" si="4"/>
        <v>24.846500000000002</v>
      </c>
      <c r="N26" s="53">
        <f t="shared" si="1"/>
        <v>472.0835</v>
      </c>
      <c r="O26" s="7"/>
      <c r="P26" s="31"/>
      <c r="Q26" s="31"/>
      <c r="R26" s="32"/>
      <c r="S26" s="31"/>
      <c r="T26" s="31"/>
      <c r="U26" s="31"/>
      <c r="V26" s="10"/>
      <c r="W26" s="10"/>
      <c r="X26" s="18"/>
    </row>
    <row r="27" spans="1:24" ht="36">
      <c r="A27" s="62" t="s">
        <v>47</v>
      </c>
      <c r="B27" s="49" t="s">
        <v>23</v>
      </c>
      <c r="C27" s="49" t="s">
        <v>8</v>
      </c>
      <c r="D27" s="59" t="s">
        <v>12</v>
      </c>
      <c r="E27" s="89" t="s">
        <v>75</v>
      </c>
      <c r="F27" s="90"/>
      <c r="G27" s="49" t="s">
        <v>26</v>
      </c>
      <c r="H27" s="57">
        <v>1000</v>
      </c>
      <c r="I27" s="57">
        <v>735</v>
      </c>
      <c r="J27" s="53">
        <f t="shared" si="3"/>
        <v>18.375</v>
      </c>
      <c r="K27" s="53">
        <f t="shared" si="0"/>
        <v>716.625</v>
      </c>
      <c r="L27" s="57">
        <v>496.93</v>
      </c>
      <c r="M27" s="53">
        <f t="shared" si="4"/>
        <v>24.846500000000002</v>
      </c>
      <c r="N27" s="53">
        <f t="shared" si="1"/>
        <v>472.0835</v>
      </c>
      <c r="O27" s="7"/>
      <c r="P27" s="31"/>
      <c r="Q27" s="31"/>
      <c r="R27" s="32"/>
      <c r="S27" s="31"/>
      <c r="T27" s="31"/>
      <c r="U27" s="31"/>
      <c r="V27" s="10"/>
      <c r="W27" s="10"/>
      <c r="X27" s="18"/>
    </row>
    <row r="28" spans="1:24" s="38" customFormat="1" ht="12.75">
      <c r="A28" s="63" t="s">
        <v>67</v>
      </c>
      <c r="B28" s="64" t="s">
        <v>23</v>
      </c>
      <c r="C28" s="64" t="s">
        <v>8</v>
      </c>
      <c r="D28" s="65" t="s">
        <v>12</v>
      </c>
      <c r="E28" s="99" t="s">
        <v>42</v>
      </c>
      <c r="F28" s="100"/>
      <c r="G28" s="64" t="s">
        <v>26</v>
      </c>
      <c r="H28" s="61">
        <v>338.62</v>
      </c>
      <c r="I28" s="61">
        <f>I29+I30</f>
        <v>338.62</v>
      </c>
      <c r="J28" s="61">
        <f>J29+J30</f>
        <v>0.3255</v>
      </c>
      <c r="K28" s="61">
        <f>K29+K30</f>
        <v>338.2945</v>
      </c>
      <c r="L28" s="61">
        <f>L29+L30</f>
        <v>338.62</v>
      </c>
      <c r="M28" s="61">
        <f>M29+M30</f>
        <v>0.651</v>
      </c>
      <c r="N28" s="61">
        <f>N29+N30</f>
        <v>337.96900000000005</v>
      </c>
      <c r="O28" s="36"/>
      <c r="P28" s="28"/>
      <c r="Q28" s="28"/>
      <c r="R28" s="29"/>
      <c r="S28" s="28"/>
      <c r="T28" s="28"/>
      <c r="U28" s="28"/>
      <c r="V28" s="9"/>
      <c r="W28" s="9"/>
      <c r="X28" s="37"/>
    </row>
    <row r="29" spans="1:24" s="44" customFormat="1" ht="12.75">
      <c r="A29" s="62" t="s">
        <v>67</v>
      </c>
      <c r="B29" s="49" t="s">
        <v>23</v>
      </c>
      <c r="C29" s="49" t="s">
        <v>8</v>
      </c>
      <c r="D29" s="59" t="s">
        <v>12</v>
      </c>
      <c r="E29" s="89" t="s">
        <v>42</v>
      </c>
      <c r="F29" s="90"/>
      <c r="G29" s="49" t="s">
        <v>26</v>
      </c>
      <c r="H29" s="57">
        <v>325.6</v>
      </c>
      <c r="I29" s="57">
        <v>325.6</v>
      </c>
      <c r="J29" s="53">
        <v>0</v>
      </c>
      <c r="K29" s="53">
        <f t="shared" si="0"/>
        <v>325.6</v>
      </c>
      <c r="L29" s="57">
        <v>325.6</v>
      </c>
      <c r="M29" s="53">
        <v>0</v>
      </c>
      <c r="N29" s="53">
        <f t="shared" si="1"/>
        <v>325.6</v>
      </c>
      <c r="O29" s="39"/>
      <c r="P29" s="40"/>
      <c r="Q29" s="40"/>
      <c r="R29" s="41"/>
      <c r="S29" s="40"/>
      <c r="T29" s="40"/>
      <c r="U29" s="40"/>
      <c r="V29" s="42"/>
      <c r="W29" s="42"/>
      <c r="X29" s="43"/>
    </row>
    <row r="30" spans="1:24" s="44" customFormat="1" ht="24">
      <c r="A30" s="62" t="s">
        <v>68</v>
      </c>
      <c r="B30" s="49" t="s">
        <v>23</v>
      </c>
      <c r="C30" s="49" t="s">
        <v>8</v>
      </c>
      <c r="D30" s="59" t="s">
        <v>12</v>
      </c>
      <c r="E30" s="89" t="s">
        <v>42</v>
      </c>
      <c r="F30" s="90"/>
      <c r="G30" s="49" t="s">
        <v>26</v>
      </c>
      <c r="H30" s="57">
        <v>13.02</v>
      </c>
      <c r="I30" s="57">
        <v>13.02</v>
      </c>
      <c r="J30" s="53">
        <f t="shared" si="3"/>
        <v>0.3255</v>
      </c>
      <c r="K30" s="53">
        <f t="shared" si="0"/>
        <v>12.6945</v>
      </c>
      <c r="L30" s="57">
        <v>13.02</v>
      </c>
      <c r="M30" s="53">
        <f t="shared" si="4"/>
        <v>0.651</v>
      </c>
      <c r="N30" s="53">
        <f t="shared" si="1"/>
        <v>12.369</v>
      </c>
      <c r="O30" s="39"/>
      <c r="P30" s="40"/>
      <c r="Q30" s="40"/>
      <c r="R30" s="41"/>
      <c r="S30" s="40"/>
      <c r="T30" s="40"/>
      <c r="U30" s="40"/>
      <c r="V30" s="42"/>
      <c r="W30" s="42"/>
      <c r="X30" s="43"/>
    </row>
    <row r="31" spans="1:24" ht="39.75" customHeight="1">
      <c r="A31" s="62" t="s">
        <v>108</v>
      </c>
      <c r="B31" s="49" t="s">
        <v>23</v>
      </c>
      <c r="C31" s="49" t="s">
        <v>8</v>
      </c>
      <c r="D31" s="59" t="s">
        <v>12</v>
      </c>
      <c r="E31" s="89" t="s">
        <v>42</v>
      </c>
      <c r="F31" s="90"/>
      <c r="G31" s="49" t="s">
        <v>26</v>
      </c>
      <c r="H31" s="57">
        <v>20</v>
      </c>
      <c r="I31" s="57">
        <v>10</v>
      </c>
      <c r="J31" s="53">
        <f t="shared" si="3"/>
        <v>0.25</v>
      </c>
      <c r="K31" s="53">
        <f t="shared" si="0"/>
        <v>9.75</v>
      </c>
      <c r="L31" s="57">
        <v>10</v>
      </c>
      <c r="M31" s="53">
        <f t="shared" si="4"/>
        <v>0.5</v>
      </c>
      <c r="N31" s="53">
        <f t="shared" si="1"/>
        <v>9.5</v>
      </c>
      <c r="O31" s="7"/>
      <c r="P31" s="31"/>
      <c r="Q31" s="31"/>
      <c r="R31" s="32"/>
      <c r="S31" s="31"/>
      <c r="T31" s="31"/>
      <c r="U31" s="31"/>
      <c r="V31" s="10"/>
      <c r="W31" s="10"/>
      <c r="X31" s="18"/>
    </row>
    <row r="32" spans="1:24" ht="48">
      <c r="A32" s="62" t="s">
        <v>66</v>
      </c>
      <c r="B32" s="49" t="s">
        <v>23</v>
      </c>
      <c r="C32" s="49" t="s">
        <v>8</v>
      </c>
      <c r="D32" s="59" t="s">
        <v>12</v>
      </c>
      <c r="E32" s="89" t="s">
        <v>42</v>
      </c>
      <c r="F32" s="90"/>
      <c r="G32" s="49" t="s">
        <v>26</v>
      </c>
      <c r="H32" s="57">
        <v>5</v>
      </c>
      <c r="I32" s="57">
        <v>0</v>
      </c>
      <c r="J32" s="53">
        <f t="shared" si="3"/>
        <v>0</v>
      </c>
      <c r="K32" s="53">
        <f t="shared" si="0"/>
        <v>0</v>
      </c>
      <c r="L32" s="57">
        <v>0</v>
      </c>
      <c r="M32" s="53">
        <f t="shared" si="4"/>
        <v>0</v>
      </c>
      <c r="N32" s="53">
        <f t="shared" si="1"/>
        <v>0</v>
      </c>
      <c r="O32" s="7"/>
      <c r="P32" s="31"/>
      <c r="Q32" s="31"/>
      <c r="R32" s="32"/>
      <c r="S32" s="31"/>
      <c r="T32" s="31"/>
      <c r="U32" s="31"/>
      <c r="V32" s="10"/>
      <c r="W32" s="10"/>
      <c r="X32" s="18"/>
    </row>
    <row r="33" spans="1:24" ht="63" customHeight="1">
      <c r="A33" s="62" t="s">
        <v>110</v>
      </c>
      <c r="B33" s="49" t="s">
        <v>23</v>
      </c>
      <c r="C33" s="49" t="s">
        <v>8</v>
      </c>
      <c r="D33" s="59" t="s">
        <v>12</v>
      </c>
      <c r="E33" s="89" t="s">
        <v>42</v>
      </c>
      <c r="F33" s="90"/>
      <c r="G33" s="49" t="s">
        <v>26</v>
      </c>
      <c r="H33" s="57">
        <v>10</v>
      </c>
      <c r="I33" s="57">
        <v>5</v>
      </c>
      <c r="J33" s="53">
        <f t="shared" si="3"/>
        <v>0.125</v>
      </c>
      <c r="K33" s="53">
        <f t="shared" si="0"/>
        <v>4.875</v>
      </c>
      <c r="L33" s="57">
        <v>5</v>
      </c>
      <c r="M33" s="53">
        <f t="shared" si="4"/>
        <v>0.25</v>
      </c>
      <c r="N33" s="53">
        <f t="shared" si="1"/>
        <v>4.75</v>
      </c>
      <c r="O33" s="7"/>
      <c r="P33" s="31"/>
      <c r="Q33" s="31"/>
      <c r="R33" s="32"/>
      <c r="S33" s="31"/>
      <c r="T33" s="31"/>
      <c r="U33" s="31"/>
      <c r="V33" s="10"/>
      <c r="W33" s="10"/>
      <c r="X33" s="18"/>
    </row>
    <row r="34" spans="1:24" ht="63" customHeight="1">
      <c r="A34" s="62" t="s">
        <v>111</v>
      </c>
      <c r="B34" s="49" t="s">
        <v>23</v>
      </c>
      <c r="C34" s="49" t="s">
        <v>8</v>
      </c>
      <c r="D34" s="59" t="s">
        <v>12</v>
      </c>
      <c r="E34" s="89" t="s">
        <v>42</v>
      </c>
      <c r="F34" s="90"/>
      <c r="G34" s="49" t="s">
        <v>26</v>
      </c>
      <c r="H34" s="57">
        <v>5</v>
      </c>
      <c r="I34" s="57">
        <v>0</v>
      </c>
      <c r="J34" s="53">
        <f t="shared" si="3"/>
        <v>0</v>
      </c>
      <c r="K34" s="53">
        <f t="shared" si="0"/>
        <v>0</v>
      </c>
      <c r="L34" s="57">
        <v>0</v>
      </c>
      <c r="M34" s="53">
        <f t="shared" si="4"/>
        <v>0</v>
      </c>
      <c r="N34" s="53">
        <f t="shared" si="1"/>
        <v>0</v>
      </c>
      <c r="O34" s="7"/>
      <c r="P34" s="31"/>
      <c r="Q34" s="31"/>
      <c r="R34" s="32"/>
      <c r="S34" s="31"/>
      <c r="T34" s="31"/>
      <c r="U34" s="31"/>
      <c r="V34" s="10"/>
      <c r="W34" s="10"/>
      <c r="X34" s="18"/>
    </row>
    <row r="35" spans="15:24" ht="0.75" customHeight="1" hidden="1">
      <c r="O35" s="7"/>
      <c r="P35" s="31"/>
      <c r="Q35" s="31"/>
      <c r="R35" s="32"/>
      <c r="S35" s="31"/>
      <c r="T35" s="31"/>
      <c r="U35" s="31"/>
      <c r="V35" s="10"/>
      <c r="W35" s="10"/>
      <c r="X35" s="18"/>
    </row>
    <row r="36" spans="15:24" ht="2.25" customHeight="1" hidden="1">
      <c r="O36" s="7"/>
      <c r="P36" s="31"/>
      <c r="Q36" s="31"/>
      <c r="R36" s="32"/>
      <c r="S36" s="31"/>
      <c r="T36" s="31"/>
      <c r="U36" s="31"/>
      <c r="V36" s="10"/>
      <c r="W36" s="10"/>
      <c r="X36" s="18"/>
    </row>
    <row r="37" spans="1:24" ht="51.75" customHeight="1">
      <c r="A37" s="62" t="s">
        <v>113</v>
      </c>
      <c r="B37" s="49" t="s">
        <v>23</v>
      </c>
      <c r="C37" s="49" t="s">
        <v>8</v>
      </c>
      <c r="D37" s="59" t="s">
        <v>12</v>
      </c>
      <c r="E37" s="89" t="s">
        <v>42</v>
      </c>
      <c r="F37" s="90"/>
      <c r="G37" s="49" t="s">
        <v>26</v>
      </c>
      <c r="H37" s="57">
        <v>2</v>
      </c>
      <c r="I37" s="57">
        <v>2</v>
      </c>
      <c r="J37" s="53">
        <f t="shared" si="3"/>
        <v>0.05</v>
      </c>
      <c r="K37" s="53">
        <f t="shared" si="0"/>
        <v>1.95</v>
      </c>
      <c r="L37" s="57">
        <v>2</v>
      </c>
      <c r="M37" s="53">
        <f t="shared" si="4"/>
        <v>0.1</v>
      </c>
      <c r="N37" s="53">
        <f t="shared" si="1"/>
        <v>1.9</v>
      </c>
      <c r="O37" s="7"/>
      <c r="P37" s="31"/>
      <c r="Q37" s="31"/>
      <c r="R37" s="32"/>
      <c r="S37" s="31"/>
      <c r="T37" s="31"/>
      <c r="U37" s="31"/>
      <c r="V37" s="10"/>
      <c r="W37" s="10"/>
      <c r="X37" s="18"/>
    </row>
    <row r="38" spans="1:24" ht="44.25" customHeight="1">
      <c r="A38" s="62" t="s">
        <v>99</v>
      </c>
      <c r="B38" s="49" t="s">
        <v>23</v>
      </c>
      <c r="C38" s="49" t="s">
        <v>8</v>
      </c>
      <c r="D38" s="59" t="s">
        <v>12</v>
      </c>
      <c r="E38" s="89" t="s">
        <v>42</v>
      </c>
      <c r="F38" s="90"/>
      <c r="G38" s="49" t="s">
        <v>26</v>
      </c>
      <c r="H38" s="57">
        <v>10</v>
      </c>
      <c r="I38" s="57">
        <v>5</v>
      </c>
      <c r="J38" s="53">
        <f t="shared" si="3"/>
        <v>0.125</v>
      </c>
      <c r="K38" s="53">
        <f>I38-J38</f>
        <v>4.875</v>
      </c>
      <c r="L38" s="57">
        <v>5</v>
      </c>
      <c r="M38" s="53">
        <f t="shared" si="4"/>
        <v>0.25</v>
      </c>
      <c r="N38" s="53">
        <f t="shared" si="1"/>
        <v>4.75</v>
      </c>
      <c r="O38" s="7"/>
      <c r="P38" s="31"/>
      <c r="Q38" s="31"/>
      <c r="R38" s="32"/>
      <c r="S38" s="31"/>
      <c r="T38" s="31"/>
      <c r="U38" s="31"/>
      <c r="V38" s="10"/>
      <c r="W38" s="10"/>
      <c r="X38" s="18"/>
    </row>
    <row r="39" spans="1:24" ht="57" customHeight="1">
      <c r="A39" s="62" t="s">
        <v>115</v>
      </c>
      <c r="B39" s="49" t="s">
        <v>23</v>
      </c>
      <c r="C39" s="49" t="s">
        <v>8</v>
      </c>
      <c r="D39" s="59" t="s">
        <v>12</v>
      </c>
      <c r="E39" s="89" t="s">
        <v>42</v>
      </c>
      <c r="F39" s="90"/>
      <c r="G39" s="49" t="s">
        <v>26</v>
      </c>
      <c r="H39" s="57">
        <v>10</v>
      </c>
      <c r="I39" s="57">
        <v>5</v>
      </c>
      <c r="J39" s="53">
        <f t="shared" si="3"/>
        <v>0.125</v>
      </c>
      <c r="K39" s="53">
        <f>I39-J39</f>
        <v>4.875</v>
      </c>
      <c r="L39" s="57">
        <v>5</v>
      </c>
      <c r="M39" s="53">
        <f t="shared" si="4"/>
        <v>0.25</v>
      </c>
      <c r="N39" s="53">
        <f t="shared" si="1"/>
        <v>4.75</v>
      </c>
      <c r="O39" s="7"/>
      <c r="P39" s="31"/>
      <c r="Q39" s="31"/>
      <c r="R39" s="32"/>
      <c r="S39" s="31"/>
      <c r="T39" s="31"/>
      <c r="U39" s="31"/>
      <c r="V39" s="10"/>
      <c r="W39" s="10"/>
      <c r="X39" s="18"/>
    </row>
    <row r="40" spans="1:24" ht="57" customHeight="1">
      <c r="A40" s="62" t="s">
        <v>116</v>
      </c>
      <c r="B40" s="49" t="s">
        <v>23</v>
      </c>
      <c r="C40" s="49" t="s">
        <v>8</v>
      </c>
      <c r="D40" s="59" t="s">
        <v>12</v>
      </c>
      <c r="E40" s="89" t="s">
        <v>42</v>
      </c>
      <c r="F40" s="90"/>
      <c r="G40" s="49" t="s">
        <v>26</v>
      </c>
      <c r="H40" s="57">
        <v>5</v>
      </c>
      <c r="I40" s="57">
        <v>0</v>
      </c>
      <c r="J40" s="53">
        <f t="shared" si="3"/>
        <v>0</v>
      </c>
      <c r="K40" s="53">
        <f>I40-J40</f>
        <v>0</v>
      </c>
      <c r="L40" s="57">
        <v>0</v>
      </c>
      <c r="M40" s="53">
        <f t="shared" si="4"/>
        <v>0</v>
      </c>
      <c r="N40" s="53">
        <f t="shared" si="1"/>
        <v>0</v>
      </c>
      <c r="O40" s="7"/>
      <c r="P40" s="31"/>
      <c r="Q40" s="31"/>
      <c r="R40" s="32"/>
      <c r="S40" s="31"/>
      <c r="T40" s="31"/>
      <c r="U40" s="31"/>
      <c r="V40" s="10"/>
      <c r="W40" s="10"/>
      <c r="X40" s="18"/>
    </row>
    <row r="41" spans="1:24" ht="57" customHeight="1">
      <c r="A41" s="66" t="s">
        <v>31</v>
      </c>
      <c r="B41" s="64" t="s">
        <v>23</v>
      </c>
      <c r="C41" s="64" t="s">
        <v>8</v>
      </c>
      <c r="D41" s="65" t="s">
        <v>32</v>
      </c>
      <c r="E41" s="99" t="s">
        <v>48</v>
      </c>
      <c r="F41" s="100"/>
      <c r="G41" s="64" t="s">
        <v>49</v>
      </c>
      <c r="H41" s="61">
        <f>H42</f>
        <v>65.37</v>
      </c>
      <c r="I41" s="61">
        <f>I42</f>
        <v>65.9</v>
      </c>
      <c r="J41" s="53">
        <f t="shared" si="3"/>
        <v>1.6475000000000002</v>
      </c>
      <c r="K41" s="53">
        <f t="shared" si="0"/>
        <v>64.25250000000001</v>
      </c>
      <c r="L41" s="61">
        <f>L42</f>
        <v>68.4</v>
      </c>
      <c r="M41" s="53">
        <f t="shared" si="4"/>
        <v>3.4200000000000004</v>
      </c>
      <c r="N41" s="53">
        <f t="shared" si="1"/>
        <v>64.98</v>
      </c>
      <c r="O41" s="7"/>
      <c r="P41" s="31"/>
      <c r="Q41" s="31"/>
      <c r="R41" s="32"/>
      <c r="S41" s="31"/>
      <c r="T41" s="31"/>
      <c r="U41" s="31"/>
      <c r="V41" s="10"/>
      <c r="W41" s="10"/>
      <c r="X41" s="18"/>
    </row>
    <row r="42" spans="1:24" ht="57" customHeight="1">
      <c r="A42" s="67" t="s">
        <v>33</v>
      </c>
      <c r="B42" s="49" t="s">
        <v>23</v>
      </c>
      <c r="C42" s="49" t="s">
        <v>8</v>
      </c>
      <c r="D42" s="59" t="s">
        <v>32</v>
      </c>
      <c r="E42" s="89" t="s">
        <v>48</v>
      </c>
      <c r="F42" s="90"/>
      <c r="G42" s="49" t="s">
        <v>50</v>
      </c>
      <c r="H42" s="57">
        <v>65.37</v>
      </c>
      <c r="I42" s="57">
        <v>65.9</v>
      </c>
      <c r="J42" s="53">
        <f t="shared" si="3"/>
        <v>1.6475000000000002</v>
      </c>
      <c r="K42" s="53">
        <f t="shared" si="0"/>
        <v>64.25250000000001</v>
      </c>
      <c r="L42" s="57">
        <v>68.4</v>
      </c>
      <c r="M42" s="53">
        <f t="shared" si="4"/>
        <v>3.4200000000000004</v>
      </c>
      <c r="N42" s="53">
        <f t="shared" si="1"/>
        <v>64.98</v>
      </c>
      <c r="O42" s="7"/>
      <c r="P42" s="31"/>
      <c r="Q42" s="31"/>
      <c r="R42" s="32"/>
      <c r="S42" s="31"/>
      <c r="T42" s="31"/>
      <c r="U42" s="31"/>
      <c r="V42" s="10"/>
      <c r="W42" s="10"/>
      <c r="X42" s="18"/>
    </row>
    <row r="43" spans="1:24" ht="57" customHeight="1">
      <c r="A43" s="66" t="s">
        <v>35</v>
      </c>
      <c r="B43" s="68" t="s">
        <v>23</v>
      </c>
      <c r="C43" s="68" t="s">
        <v>8</v>
      </c>
      <c r="D43" s="68" t="s">
        <v>34</v>
      </c>
      <c r="E43" s="101" t="s">
        <v>39</v>
      </c>
      <c r="F43" s="102"/>
      <c r="G43" s="64" t="s">
        <v>10</v>
      </c>
      <c r="H43" s="61">
        <f>H44</f>
        <v>0.7</v>
      </c>
      <c r="I43" s="61">
        <f aca="true" t="shared" si="5" ref="I43:N43">I44</f>
        <v>0.7</v>
      </c>
      <c r="J43" s="61">
        <f t="shared" si="5"/>
        <v>0</v>
      </c>
      <c r="K43" s="61">
        <f t="shared" si="5"/>
        <v>0.7</v>
      </c>
      <c r="L43" s="61">
        <f t="shared" si="5"/>
        <v>0.7</v>
      </c>
      <c r="M43" s="61">
        <f t="shared" si="5"/>
        <v>0</v>
      </c>
      <c r="N43" s="61">
        <f t="shared" si="5"/>
        <v>0.7</v>
      </c>
      <c r="O43" s="7"/>
      <c r="P43" s="31"/>
      <c r="Q43" s="31"/>
      <c r="R43" s="32"/>
      <c r="S43" s="31"/>
      <c r="T43" s="31"/>
      <c r="U43" s="31"/>
      <c r="V43" s="10"/>
      <c r="W43" s="10"/>
      <c r="X43" s="18"/>
    </row>
    <row r="44" spans="1:24" ht="57" customHeight="1">
      <c r="A44" s="62" t="s">
        <v>47</v>
      </c>
      <c r="B44" s="69" t="s">
        <v>23</v>
      </c>
      <c r="C44" s="69" t="s">
        <v>8</v>
      </c>
      <c r="D44" s="69" t="s">
        <v>34</v>
      </c>
      <c r="E44" s="87" t="s">
        <v>76</v>
      </c>
      <c r="F44" s="88"/>
      <c r="G44" s="49" t="s">
        <v>26</v>
      </c>
      <c r="H44" s="57">
        <v>0.7</v>
      </c>
      <c r="I44" s="57">
        <v>0.7</v>
      </c>
      <c r="J44" s="57">
        <v>0</v>
      </c>
      <c r="K44" s="53">
        <f>I44-J44</f>
        <v>0.7</v>
      </c>
      <c r="L44" s="57">
        <v>0.7</v>
      </c>
      <c r="M44" s="57">
        <v>0</v>
      </c>
      <c r="N44" s="53">
        <f>L44-M44</f>
        <v>0.7</v>
      </c>
      <c r="O44" s="7"/>
      <c r="P44" s="31"/>
      <c r="Q44" s="31"/>
      <c r="R44" s="32"/>
      <c r="S44" s="31"/>
      <c r="T44" s="31"/>
      <c r="U44" s="31"/>
      <c r="V44" s="10"/>
      <c r="W44" s="10"/>
      <c r="X44" s="18"/>
    </row>
    <row r="45" spans="1:24" ht="57" customHeight="1">
      <c r="A45" s="60" t="s">
        <v>36</v>
      </c>
      <c r="B45" s="64" t="s">
        <v>23</v>
      </c>
      <c r="C45" s="64" t="s">
        <v>16</v>
      </c>
      <c r="D45" s="68" t="s">
        <v>21</v>
      </c>
      <c r="E45" s="101" t="s">
        <v>39</v>
      </c>
      <c r="F45" s="102"/>
      <c r="G45" s="68" t="s">
        <v>10</v>
      </c>
      <c r="H45" s="61">
        <f>H46</f>
        <v>143.4</v>
      </c>
      <c r="I45" s="61">
        <f>I46</f>
        <v>148.4</v>
      </c>
      <c r="J45" s="61">
        <v>0</v>
      </c>
      <c r="K45" s="53">
        <f t="shared" si="0"/>
        <v>148.4</v>
      </c>
      <c r="L45" s="61">
        <f>L46</f>
        <v>153.7</v>
      </c>
      <c r="M45" s="61">
        <v>0</v>
      </c>
      <c r="N45" s="53">
        <f t="shared" si="1"/>
        <v>153.7</v>
      </c>
      <c r="O45" s="7"/>
      <c r="P45" s="31"/>
      <c r="Q45" s="31"/>
      <c r="R45" s="32"/>
      <c r="S45" s="31"/>
      <c r="T45" s="31"/>
      <c r="U45" s="31"/>
      <c r="V45" s="10"/>
      <c r="W45" s="10"/>
      <c r="X45" s="18"/>
    </row>
    <row r="46" spans="1:24" ht="51" customHeight="1">
      <c r="A46" s="58" t="s">
        <v>29</v>
      </c>
      <c r="B46" s="69" t="s">
        <v>23</v>
      </c>
      <c r="C46" s="69" t="s">
        <v>16</v>
      </c>
      <c r="D46" s="69" t="s">
        <v>21</v>
      </c>
      <c r="E46" s="70" t="s">
        <v>77</v>
      </c>
      <c r="F46" s="71"/>
      <c r="G46" s="69" t="s">
        <v>10</v>
      </c>
      <c r="H46" s="57">
        <v>143.4</v>
      </c>
      <c r="I46" s="57">
        <v>148.4</v>
      </c>
      <c r="J46" s="57">
        <v>0</v>
      </c>
      <c r="K46" s="53">
        <f t="shared" si="0"/>
        <v>148.4</v>
      </c>
      <c r="L46" s="57">
        <v>153.7</v>
      </c>
      <c r="M46" s="57">
        <v>0</v>
      </c>
      <c r="N46" s="53">
        <f t="shared" si="1"/>
        <v>153.7</v>
      </c>
      <c r="O46" s="7"/>
      <c r="P46" s="31"/>
      <c r="Q46" s="31"/>
      <c r="R46" s="32"/>
      <c r="S46" s="31"/>
      <c r="T46" s="31"/>
      <c r="U46" s="31"/>
      <c r="V46" s="10"/>
      <c r="W46" s="10"/>
      <c r="X46" s="18"/>
    </row>
    <row r="47" spans="1:22" ht="14.25">
      <c r="A47" s="58" t="s">
        <v>59</v>
      </c>
      <c r="B47" s="69" t="s">
        <v>23</v>
      </c>
      <c r="C47" s="69" t="s">
        <v>16</v>
      </c>
      <c r="D47" s="69" t="s">
        <v>21</v>
      </c>
      <c r="E47" s="87" t="s">
        <v>77</v>
      </c>
      <c r="F47" s="88"/>
      <c r="G47" s="69" t="s">
        <v>60</v>
      </c>
      <c r="H47" s="57">
        <f>H48+H49</f>
        <v>130.8</v>
      </c>
      <c r="I47" s="57">
        <f>I48+I49</f>
        <v>135.8</v>
      </c>
      <c r="J47" s="57">
        <v>0</v>
      </c>
      <c r="K47" s="53">
        <f t="shared" si="0"/>
        <v>135.8</v>
      </c>
      <c r="L47" s="57">
        <f>L48+L49</f>
        <v>141.10000000000002</v>
      </c>
      <c r="M47" s="57">
        <v>0</v>
      </c>
      <c r="N47" s="53">
        <f t="shared" si="1"/>
        <v>141.10000000000002</v>
      </c>
      <c r="O47" s="6"/>
      <c r="P47" s="6"/>
      <c r="Q47" s="6"/>
      <c r="R47" s="25"/>
      <c r="S47" s="22"/>
      <c r="T47" s="23"/>
      <c r="U47" s="22"/>
      <c r="V47" s="8"/>
    </row>
    <row r="48" spans="1:22" ht="24">
      <c r="A48" s="62" t="s">
        <v>51</v>
      </c>
      <c r="B48" s="69" t="s">
        <v>23</v>
      </c>
      <c r="C48" s="69" t="s">
        <v>16</v>
      </c>
      <c r="D48" s="69" t="s">
        <v>21</v>
      </c>
      <c r="E48" s="87" t="s">
        <v>77</v>
      </c>
      <c r="F48" s="88"/>
      <c r="G48" s="69" t="s">
        <v>27</v>
      </c>
      <c r="H48" s="57">
        <v>100.45</v>
      </c>
      <c r="I48" s="57">
        <v>104.3</v>
      </c>
      <c r="J48" s="57">
        <v>0</v>
      </c>
      <c r="K48" s="53">
        <f t="shared" si="0"/>
        <v>104.3</v>
      </c>
      <c r="L48" s="57">
        <v>108.4</v>
      </c>
      <c r="M48" s="57">
        <v>0</v>
      </c>
      <c r="N48" s="53">
        <f t="shared" si="1"/>
        <v>108.4</v>
      </c>
      <c r="O48" s="6"/>
      <c r="P48" s="6"/>
      <c r="Q48" s="6"/>
      <c r="R48" s="25"/>
      <c r="S48" s="22"/>
      <c r="T48" s="23"/>
      <c r="U48" s="22"/>
      <c r="V48" s="8"/>
    </row>
    <row r="49" spans="1:21" ht="48">
      <c r="A49" s="62" t="s">
        <v>52</v>
      </c>
      <c r="B49" s="69" t="s">
        <v>23</v>
      </c>
      <c r="C49" s="69" t="s">
        <v>16</v>
      </c>
      <c r="D49" s="69" t="s">
        <v>21</v>
      </c>
      <c r="E49" s="87" t="s">
        <v>77</v>
      </c>
      <c r="F49" s="88"/>
      <c r="G49" s="69" t="s">
        <v>38</v>
      </c>
      <c r="H49" s="57">
        <v>30.35</v>
      </c>
      <c r="I49" s="57">
        <v>31.5</v>
      </c>
      <c r="J49" s="57">
        <v>0</v>
      </c>
      <c r="K49" s="53">
        <f t="shared" si="0"/>
        <v>31.5</v>
      </c>
      <c r="L49" s="57">
        <v>32.7</v>
      </c>
      <c r="M49" s="57">
        <v>0</v>
      </c>
      <c r="N49" s="53">
        <f t="shared" si="1"/>
        <v>32.7</v>
      </c>
      <c r="O49" s="31"/>
      <c r="P49" s="32"/>
      <c r="Q49" s="31"/>
      <c r="R49" s="31"/>
      <c r="S49" s="31"/>
      <c r="T49" s="10"/>
      <c r="U49" s="10"/>
    </row>
    <row r="50" spans="1:21" ht="48.75" customHeight="1">
      <c r="A50" s="62" t="s">
        <v>47</v>
      </c>
      <c r="B50" s="69" t="s">
        <v>23</v>
      </c>
      <c r="C50" s="69" t="s">
        <v>16</v>
      </c>
      <c r="D50" s="69" t="s">
        <v>21</v>
      </c>
      <c r="E50" s="87" t="s">
        <v>77</v>
      </c>
      <c r="F50" s="88"/>
      <c r="G50" s="69" t="s">
        <v>26</v>
      </c>
      <c r="H50" s="57">
        <v>12.6</v>
      </c>
      <c r="I50" s="57">
        <v>12.6</v>
      </c>
      <c r="J50" s="57">
        <v>0</v>
      </c>
      <c r="K50" s="53">
        <f t="shared" si="0"/>
        <v>12.6</v>
      </c>
      <c r="L50" s="57">
        <v>12.6</v>
      </c>
      <c r="M50" s="57">
        <v>0</v>
      </c>
      <c r="N50" s="53">
        <f t="shared" si="1"/>
        <v>12.6</v>
      </c>
      <c r="O50" s="31"/>
      <c r="P50" s="32"/>
      <c r="Q50" s="31"/>
      <c r="R50" s="31"/>
      <c r="S50" s="31"/>
      <c r="T50" s="10"/>
      <c r="U50" s="10"/>
    </row>
    <row r="51" spans="1:21" ht="12.75">
      <c r="A51" s="66" t="s">
        <v>61</v>
      </c>
      <c r="B51" s="64" t="s">
        <v>23</v>
      </c>
      <c r="C51" s="64" t="s">
        <v>12</v>
      </c>
      <c r="D51" s="65" t="s">
        <v>25</v>
      </c>
      <c r="E51" s="99" t="s">
        <v>53</v>
      </c>
      <c r="F51" s="100"/>
      <c r="G51" s="64" t="s">
        <v>10</v>
      </c>
      <c r="H51" s="61">
        <f>H52</f>
        <v>1867.76</v>
      </c>
      <c r="I51" s="61">
        <f aca="true" t="shared" si="6" ref="I51:N51">I52</f>
        <v>1957.88</v>
      </c>
      <c r="J51" s="61">
        <f t="shared" si="6"/>
        <v>48.947</v>
      </c>
      <c r="K51" s="61">
        <f t="shared" si="6"/>
        <v>1908.933</v>
      </c>
      <c r="L51" s="61">
        <f t="shared" si="6"/>
        <v>2114.62</v>
      </c>
      <c r="M51" s="61">
        <f t="shared" si="6"/>
        <v>105.731</v>
      </c>
      <c r="N51" s="61">
        <f t="shared" si="6"/>
        <v>2008.889</v>
      </c>
      <c r="O51" s="18"/>
      <c r="P51" s="18"/>
      <c r="Q51" s="18"/>
      <c r="R51" s="18"/>
      <c r="S51" s="18"/>
      <c r="T51" s="18"/>
      <c r="U51" s="18"/>
    </row>
    <row r="52" spans="1:21" ht="36">
      <c r="A52" s="72" t="s">
        <v>47</v>
      </c>
      <c r="B52" s="49" t="s">
        <v>23</v>
      </c>
      <c r="C52" s="49" t="s">
        <v>12</v>
      </c>
      <c r="D52" s="59" t="s">
        <v>25</v>
      </c>
      <c r="E52" s="89" t="s">
        <v>83</v>
      </c>
      <c r="F52" s="90"/>
      <c r="G52" s="49" t="s">
        <v>26</v>
      </c>
      <c r="H52" s="57">
        <v>1867.76</v>
      </c>
      <c r="I52" s="57">
        <v>1957.88</v>
      </c>
      <c r="J52" s="61">
        <f>I52*2.5%</f>
        <v>48.947</v>
      </c>
      <c r="K52" s="53">
        <f>I52-J52</f>
        <v>1908.933</v>
      </c>
      <c r="L52" s="57">
        <v>2114.62</v>
      </c>
      <c r="M52" s="61">
        <f>L52*5%</f>
        <v>105.731</v>
      </c>
      <c r="N52" s="53">
        <f>L52-M52</f>
        <v>2008.889</v>
      </c>
      <c r="O52" s="28"/>
      <c r="P52" s="29"/>
      <c r="Q52" s="28"/>
      <c r="R52" s="28"/>
      <c r="S52" s="30"/>
      <c r="T52" s="9"/>
      <c r="U52" s="9"/>
    </row>
    <row r="53" spans="1:21" ht="46.5" customHeight="1">
      <c r="A53" s="62" t="s">
        <v>112</v>
      </c>
      <c r="B53" s="49" t="s">
        <v>23</v>
      </c>
      <c r="C53" s="49" t="s">
        <v>12</v>
      </c>
      <c r="D53" s="59" t="s">
        <v>25</v>
      </c>
      <c r="E53" s="89" t="s">
        <v>83</v>
      </c>
      <c r="F53" s="90"/>
      <c r="G53" s="49" t="s">
        <v>26</v>
      </c>
      <c r="H53" s="57">
        <v>1384.76</v>
      </c>
      <c r="I53" s="57">
        <v>1457.88</v>
      </c>
      <c r="J53" s="53">
        <f>I53*2.5%</f>
        <v>36.447</v>
      </c>
      <c r="K53" s="53">
        <f>I53-J53</f>
        <v>1421.433</v>
      </c>
      <c r="L53" s="57">
        <v>1614.62</v>
      </c>
      <c r="M53" s="53">
        <f>L53*5%</f>
        <v>80.731</v>
      </c>
      <c r="N53" s="53">
        <f>L53-M53</f>
        <v>1533.889</v>
      </c>
      <c r="O53" s="28"/>
      <c r="P53" s="29"/>
      <c r="Q53" s="28"/>
      <c r="R53" s="28"/>
      <c r="S53" s="30"/>
      <c r="T53" s="9"/>
      <c r="U53" s="9"/>
    </row>
    <row r="54" spans="1:21" ht="35.25" customHeight="1">
      <c r="A54" s="72" t="s">
        <v>107</v>
      </c>
      <c r="B54" s="49" t="s">
        <v>23</v>
      </c>
      <c r="C54" s="49" t="s">
        <v>12</v>
      </c>
      <c r="D54" s="59" t="s">
        <v>25</v>
      </c>
      <c r="E54" s="85" t="s">
        <v>53</v>
      </c>
      <c r="F54" s="86"/>
      <c r="G54" s="49" t="s">
        <v>91</v>
      </c>
      <c r="H54" s="57">
        <v>483</v>
      </c>
      <c r="I54" s="57">
        <v>500</v>
      </c>
      <c r="J54" s="53">
        <f>I54*2.5%</f>
        <v>12.5</v>
      </c>
      <c r="K54" s="53">
        <f>I54-J54</f>
        <v>487.5</v>
      </c>
      <c r="L54" s="57">
        <v>500</v>
      </c>
      <c r="M54" s="53">
        <f>L54*5%</f>
        <v>25</v>
      </c>
      <c r="N54" s="53">
        <f>L54-M54</f>
        <v>475</v>
      </c>
      <c r="O54" s="28"/>
      <c r="P54" s="29"/>
      <c r="Q54" s="28"/>
      <c r="R54" s="28"/>
      <c r="S54" s="30"/>
      <c r="T54" s="9"/>
      <c r="U54" s="9"/>
    </row>
    <row r="55" spans="1:21" ht="12.75">
      <c r="A55" s="80" t="s">
        <v>86</v>
      </c>
      <c r="B55" s="64" t="s">
        <v>23</v>
      </c>
      <c r="C55" s="64" t="s">
        <v>87</v>
      </c>
      <c r="D55" s="65" t="s">
        <v>16</v>
      </c>
      <c r="E55" s="99" t="s">
        <v>75</v>
      </c>
      <c r="F55" s="100"/>
      <c r="G55" s="64" t="s">
        <v>30</v>
      </c>
      <c r="H55" s="61">
        <f>H56</f>
        <v>1160</v>
      </c>
      <c r="I55" s="61">
        <f>I56+I58+I59+I60+I61</f>
        <v>625</v>
      </c>
      <c r="J55" s="61">
        <f>J56+J58+J59+J60+J61</f>
        <v>15.625</v>
      </c>
      <c r="K55" s="53">
        <f>K56+K58+K60+K59+K61</f>
        <v>609.375</v>
      </c>
      <c r="L55" s="61">
        <f>L56+L58+L59+L60+L61</f>
        <v>438.97</v>
      </c>
      <c r="M55" s="61">
        <f>M56+M58+M59+M60+M61</f>
        <v>21.948500000000003</v>
      </c>
      <c r="N55" s="53">
        <f>N56+N58+N59+N60+N61</f>
        <v>417.0215</v>
      </c>
      <c r="O55" s="28"/>
      <c r="P55" s="29"/>
      <c r="Q55" s="28"/>
      <c r="R55" s="28"/>
      <c r="S55" s="30"/>
      <c r="T55" s="9"/>
      <c r="U55" s="9"/>
    </row>
    <row r="56" spans="1:21" ht="34.5" customHeight="1">
      <c r="A56" s="72" t="s">
        <v>88</v>
      </c>
      <c r="B56" s="49" t="s">
        <v>23</v>
      </c>
      <c r="C56" s="49" t="s">
        <v>87</v>
      </c>
      <c r="D56" s="59" t="s">
        <v>16</v>
      </c>
      <c r="E56" s="89" t="s">
        <v>75</v>
      </c>
      <c r="F56" s="90"/>
      <c r="G56" s="49" t="s">
        <v>44</v>
      </c>
      <c r="H56" s="57">
        <v>1160</v>
      </c>
      <c r="I56" s="57">
        <v>620</v>
      </c>
      <c r="J56" s="61">
        <f>I56*2.5%</f>
        <v>15.5</v>
      </c>
      <c r="K56" s="53">
        <f>I56-J56</f>
        <v>604.5</v>
      </c>
      <c r="L56" s="57">
        <v>433.97</v>
      </c>
      <c r="M56" s="61">
        <f>L56*5%</f>
        <v>21.698500000000003</v>
      </c>
      <c r="N56" s="53">
        <f>L56-M56</f>
        <v>412.2715</v>
      </c>
      <c r="O56" s="28"/>
      <c r="P56" s="29"/>
      <c r="Q56" s="28"/>
      <c r="R56" s="28"/>
      <c r="S56" s="30"/>
      <c r="T56" s="9"/>
      <c r="U56" s="9"/>
    </row>
    <row r="57" spans="1:21" ht="60" customHeight="1">
      <c r="A57" s="72" t="s">
        <v>47</v>
      </c>
      <c r="B57" s="49" t="s">
        <v>23</v>
      </c>
      <c r="C57" s="49" t="s">
        <v>87</v>
      </c>
      <c r="D57" s="59" t="s">
        <v>16</v>
      </c>
      <c r="E57" s="89" t="s">
        <v>75</v>
      </c>
      <c r="F57" s="90"/>
      <c r="G57" s="49" t="s">
        <v>91</v>
      </c>
      <c r="H57" s="57">
        <v>843.4</v>
      </c>
      <c r="I57" s="57">
        <v>595</v>
      </c>
      <c r="J57" s="61">
        <f aca="true" t="shared" si="7" ref="J57:J72">I57*2.5%</f>
        <v>14.875</v>
      </c>
      <c r="K57" s="53">
        <f t="shared" si="0"/>
        <v>580.125</v>
      </c>
      <c r="L57" s="57">
        <v>433.97</v>
      </c>
      <c r="M57" s="61">
        <f aca="true" t="shared" si="8" ref="M57:M72">L57*5%</f>
        <v>21.698500000000003</v>
      </c>
      <c r="N57" s="53">
        <f t="shared" si="1"/>
        <v>412.2715</v>
      </c>
      <c r="O57" s="28"/>
      <c r="P57" s="29"/>
      <c r="Q57" s="28"/>
      <c r="R57" s="28"/>
      <c r="S57" s="30"/>
      <c r="T57" s="9"/>
      <c r="U57" s="9"/>
    </row>
    <row r="58" spans="1:21" ht="48">
      <c r="A58" s="62" t="s">
        <v>65</v>
      </c>
      <c r="B58" s="49" t="s">
        <v>23</v>
      </c>
      <c r="C58" s="49" t="s">
        <v>87</v>
      </c>
      <c r="D58" s="59" t="s">
        <v>16</v>
      </c>
      <c r="E58" s="89" t="s">
        <v>117</v>
      </c>
      <c r="F58" s="90"/>
      <c r="G58" s="49" t="s">
        <v>26</v>
      </c>
      <c r="H58" s="57">
        <v>9</v>
      </c>
      <c r="I58" s="57">
        <v>0</v>
      </c>
      <c r="J58" s="53">
        <f>I58*2.5%</f>
        <v>0</v>
      </c>
      <c r="K58" s="53">
        <f>I58-J58</f>
        <v>0</v>
      </c>
      <c r="L58" s="57">
        <v>0</v>
      </c>
      <c r="M58" s="53">
        <f>L58*5%</f>
        <v>0</v>
      </c>
      <c r="N58" s="53">
        <f>L58-M58</f>
        <v>0</v>
      </c>
      <c r="O58" s="31"/>
      <c r="P58" s="32"/>
      <c r="Q58" s="31"/>
      <c r="R58" s="31"/>
      <c r="S58" s="31"/>
      <c r="T58" s="9"/>
      <c r="U58" s="9"/>
    </row>
    <row r="59" spans="1:22" ht="48">
      <c r="A59" s="62" t="s">
        <v>109</v>
      </c>
      <c r="B59" s="49" t="s">
        <v>23</v>
      </c>
      <c r="C59" s="49" t="s">
        <v>87</v>
      </c>
      <c r="D59" s="59" t="s">
        <v>16</v>
      </c>
      <c r="E59" s="89" t="s">
        <v>117</v>
      </c>
      <c r="F59" s="90"/>
      <c r="G59" s="49" t="s">
        <v>26</v>
      </c>
      <c r="H59" s="57">
        <v>20</v>
      </c>
      <c r="I59" s="57">
        <v>0</v>
      </c>
      <c r="J59" s="53">
        <f>I59*2.5%</f>
        <v>0</v>
      </c>
      <c r="K59" s="53">
        <f>I59-J59</f>
        <v>0</v>
      </c>
      <c r="L59" s="57">
        <v>0</v>
      </c>
      <c r="M59" s="53">
        <f>L59*5%</f>
        <v>0</v>
      </c>
      <c r="N59" s="53">
        <f>L59-M59</f>
        <v>0</v>
      </c>
      <c r="O59" s="6"/>
      <c r="P59" s="6"/>
      <c r="Q59" s="6"/>
      <c r="R59" s="25"/>
      <c r="S59" s="22"/>
      <c r="T59" s="23"/>
      <c r="U59" s="22"/>
      <c r="V59" s="8"/>
    </row>
    <row r="60" spans="1:22" ht="48">
      <c r="A60" s="62" t="s">
        <v>114</v>
      </c>
      <c r="B60" s="49" t="s">
        <v>23</v>
      </c>
      <c r="C60" s="49" t="s">
        <v>87</v>
      </c>
      <c r="D60" s="59" t="s">
        <v>16</v>
      </c>
      <c r="E60" s="89" t="s">
        <v>117</v>
      </c>
      <c r="F60" s="90"/>
      <c r="G60" s="49" t="s">
        <v>26</v>
      </c>
      <c r="H60" s="57">
        <v>50</v>
      </c>
      <c r="I60" s="57">
        <v>0</v>
      </c>
      <c r="J60" s="53">
        <f>I60*2.5%</f>
        <v>0</v>
      </c>
      <c r="K60" s="53">
        <f>I60-J60</f>
        <v>0</v>
      </c>
      <c r="L60" s="57">
        <v>0</v>
      </c>
      <c r="M60" s="53">
        <f>L60*5%</f>
        <v>0</v>
      </c>
      <c r="N60" s="53">
        <f>L60-M60</f>
        <v>0</v>
      </c>
      <c r="O60" s="6"/>
      <c r="P60" s="6"/>
      <c r="Q60" s="6"/>
      <c r="R60" s="25"/>
      <c r="S60" s="22"/>
      <c r="T60" s="23"/>
      <c r="U60" s="22"/>
      <c r="V60" s="8"/>
    </row>
    <row r="61" spans="1:21" s="38" customFormat="1" ht="48.75">
      <c r="A61" s="62" t="s">
        <v>100</v>
      </c>
      <c r="B61" s="49" t="s">
        <v>23</v>
      </c>
      <c r="C61" s="49" t="s">
        <v>87</v>
      </c>
      <c r="D61" s="59" t="s">
        <v>16</v>
      </c>
      <c r="E61" s="89" t="s">
        <v>117</v>
      </c>
      <c r="F61" s="90"/>
      <c r="G61" s="49" t="s">
        <v>26</v>
      </c>
      <c r="H61" s="57">
        <v>20</v>
      </c>
      <c r="I61" s="57">
        <v>5</v>
      </c>
      <c r="J61" s="53">
        <f>I61*2.5%</f>
        <v>0.125</v>
      </c>
      <c r="K61" s="53">
        <f>I61-J61</f>
        <v>4.875</v>
      </c>
      <c r="L61" s="57">
        <v>5</v>
      </c>
      <c r="M61" s="53">
        <f>L61*5%</f>
        <v>0.25</v>
      </c>
      <c r="N61" s="53">
        <f>L61-M61</f>
        <v>4.75</v>
      </c>
      <c r="O61" s="81"/>
      <c r="P61" s="81"/>
      <c r="Q61" s="81"/>
      <c r="R61" s="82"/>
      <c r="S61" s="83"/>
      <c r="T61" s="84"/>
      <c r="U61" s="83"/>
    </row>
    <row r="62" spans="1:21" ht="12.75">
      <c r="A62" s="73" t="s">
        <v>18</v>
      </c>
      <c r="B62" s="64" t="s">
        <v>23</v>
      </c>
      <c r="C62" s="64" t="s">
        <v>19</v>
      </c>
      <c r="D62" s="65" t="s">
        <v>9</v>
      </c>
      <c r="E62" s="99" t="s">
        <v>39</v>
      </c>
      <c r="F62" s="100"/>
      <c r="G62" s="68" t="s">
        <v>10</v>
      </c>
      <c r="H62" s="61">
        <f>H63+H68</f>
        <v>5138.94</v>
      </c>
      <c r="I62" s="61">
        <f>I63+I68</f>
        <v>3970.69</v>
      </c>
      <c r="J62" s="61">
        <f t="shared" si="7"/>
        <v>99.26725</v>
      </c>
      <c r="K62" s="53">
        <f t="shared" si="0"/>
        <v>3871.42275</v>
      </c>
      <c r="L62" s="61">
        <f>L63</f>
        <v>3777.11</v>
      </c>
      <c r="M62" s="61">
        <f t="shared" si="8"/>
        <v>188.8555</v>
      </c>
      <c r="N62" s="53">
        <f t="shared" si="1"/>
        <v>3588.2545</v>
      </c>
      <c r="O62" s="31"/>
      <c r="P62" s="32"/>
      <c r="Q62" s="31"/>
      <c r="R62" s="31"/>
      <c r="S62" s="20"/>
      <c r="T62" s="10"/>
      <c r="U62" s="10"/>
    </row>
    <row r="63" spans="1:21" ht="12.75">
      <c r="A63" s="74" t="s">
        <v>54</v>
      </c>
      <c r="B63" s="49" t="s">
        <v>23</v>
      </c>
      <c r="C63" s="49" t="s">
        <v>19</v>
      </c>
      <c r="D63" s="59" t="s">
        <v>8</v>
      </c>
      <c r="E63" s="89" t="s">
        <v>39</v>
      </c>
      <c r="F63" s="90"/>
      <c r="G63" s="69" t="s">
        <v>28</v>
      </c>
      <c r="H63" s="57">
        <f>H64+H67</f>
        <v>4520.9</v>
      </c>
      <c r="I63" s="57">
        <f>I64+I67</f>
        <v>3509.69</v>
      </c>
      <c r="J63" s="57">
        <f t="shared" si="7"/>
        <v>87.74225000000001</v>
      </c>
      <c r="K63" s="79">
        <f t="shared" si="0"/>
        <v>3421.9477500000003</v>
      </c>
      <c r="L63" s="57">
        <f>L64+L68</f>
        <v>3777.11</v>
      </c>
      <c r="M63" s="57">
        <f t="shared" si="8"/>
        <v>188.8555</v>
      </c>
      <c r="N63" s="79">
        <f t="shared" si="1"/>
        <v>3588.2545</v>
      </c>
      <c r="O63" s="31"/>
      <c r="P63" s="32"/>
      <c r="Q63" s="31"/>
      <c r="R63" s="31"/>
      <c r="S63" s="31"/>
      <c r="T63" s="10"/>
      <c r="U63" s="10"/>
    </row>
    <row r="64" spans="1:21" ht="12.75">
      <c r="A64" s="74" t="s">
        <v>105</v>
      </c>
      <c r="B64" s="49" t="s">
        <v>23</v>
      </c>
      <c r="C64" s="49" t="s">
        <v>19</v>
      </c>
      <c r="D64" s="59" t="s">
        <v>8</v>
      </c>
      <c r="E64" s="89" t="s">
        <v>80</v>
      </c>
      <c r="F64" s="90"/>
      <c r="G64" s="49" t="s">
        <v>28</v>
      </c>
      <c r="H64" s="57">
        <f>H66+H65</f>
        <v>4206.9</v>
      </c>
      <c r="I64" s="57">
        <f>I66+I65</f>
        <v>3309.69</v>
      </c>
      <c r="J64" s="57">
        <f t="shared" si="7"/>
        <v>82.74225000000001</v>
      </c>
      <c r="K64" s="79">
        <f t="shared" si="0"/>
        <v>3226.9477500000003</v>
      </c>
      <c r="L64" s="57">
        <f>L65+L66+L67</f>
        <v>3416.11</v>
      </c>
      <c r="M64" s="57">
        <f t="shared" si="8"/>
        <v>170.80550000000002</v>
      </c>
      <c r="N64" s="79">
        <f t="shared" si="1"/>
        <v>3245.3045</v>
      </c>
      <c r="O64" s="31"/>
      <c r="P64" s="32"/>
      <c r="Q64" s="31"/>
      <c r="R64" s="31"/>
      <c r="S64" s="31"/>
      <c r="T64" s="10"/>
      <c r="U64" s="10"/>
    </row>
    <row r="65" spans="1:21" ht="12.75">
      <c r="A65" s="58" t="s">
        <v>101</v>
      </c>
      <c r="B65" s="49" t="s">
        <v>23</v>
      </c>
      <c r="C65" s="49" t="s">
        <v>19</v>
      </c>
      <c r="D65" s="59" t="s">
        <v>8</v>
      </c>
      <c r="E65" s="89" t="s">
        <v>80</v>
      </c>
      <c r="F65" s="90"/>
      <c r="G65" s="49" t="s">
        <v>28</v>
      </c>
      <c r="H65" s="57">
        <v>3310</v>
      </c>
      <c r="I65" s="57">
        <v>2533.69</v>
      </c>
      <c r="J65" s="57">
        <f t="shared" si="7"/>
        <v>63.34225000000001</v>
      </c>
      <c r="K65" s="79">
        <f t="shared" si="0"/>
        <v>2470.34775</v>
      </c>
      <c r="L65" s="57">
        <v>2896.11</v>
      </c>
      <c r="M65" s="57">
        <f t="shared" si="8"/>
        <v>144.80550000000002</v>
      </c>
      <c r="N65" s="79">
        <f t="shared" si="1"/>
        <v>2751.3045</v>
      </c>
      <c r="O65" s="31"/>
      <c r="P65" s="32"/>
      <c r="Q65" s="31"/>
      <c r="R65" s="31"/>
      <c r="S65" s="31"/>
      <c r="T65" s="10"/>
      <c r="U65" s="10"/>
    </row>
    <row r="66" spans="1:21" ht="24">
      <c r="A66" s="62" t="s">
        <v>102</v>
      </c>
      <c r="B66" s="49" t="s">
        <v>23</v>
      </c>
      <c r="C66" s="49" t="s">
        <v>19</v>
      </c>
      <c r="D66" s="59" t="s">
        <v>8</v>
      </c>
      <c r="E66" s="89" t="s">
        <v>80</v>
      </c>
      <c r="F66" s="90"/>
      <c r="G66" s="49" t="s">
        <v>28</v>
      </c>
      <c r="H66" s="57">
        <v>896.9</v>
      </c>
      <c r="I66" s="57">
        <v>776</v>
      </c>
      <c r="J66" s="57">
        <f t="shared" si="7"/>
        <v>19.400000000000002</v>
      </c>
      <c r="K66" s="79">
        <f t="shared" si="0"/>
        <v>756.6</v>
      </c>
      <c r="L66" s="57">
        <v>520</v>
      </c>
      <c r="M66" s="57">
        <f t="shared" si="8"/>
        <v>26</v>
      </c>
      <c r="N66" s="79">
        <f t="shared" si="1"/>
        <v>494</v>
      </c>
      <c r="O66" s="31"/>
      <c r="P66" s="32"/>
      <c r="Q66" s="31"/>
      <c r="R66" s="31"/>
      <c r="S66" s="31"/>
      <c r="T66" s="10"/>
      <c r="U66" s="10"/>
    </row>
    <row r="67" spans="1:21" ht="12.75">
      <c r="A67" s="58" t="s">
        <v>103</v>
      </c>
      <c r="B67" s="49" t="s">
        <v>23</v>
      </c>
      <c r="C67" s="49" t="s">
        <v>19</v>
      </c>
      <c r="D67" s="59" t="s">
        <v>8</v>
      </c>
      <c r="E67" s="89" t="s">
        <v>80</v>
      </c>
      <c r="F67" s="90"/>
      <c r="G67" s="49" t="s">
        <v>28</v>
      </c>
      <c r="H67" s="57">
        <v>314</v>
      </c>
      <c r="I67" s="57">
        <v>200</v>
      </c>
      <c r="J67" s="57">
        <f t="shared" si="7"/>
        <v>5</v>
      </c>
      <c r="K67" s="79">
        <f t="shared" si="0"/>
        <v>195</v>
      </c>
      <c r="L67" s="57">
        <v>0</v>
      </c>
      <c r="M67" s="57">
        <f t="shared" si="8"/>
        <v>0</v>
      </c>
      <c r="N67" s="79">
        <f t="shared" si="1"/>
        <v>0</v>
      </c>
      <c r="O67" s="31"/>
      <c r="P67" s="32"/>
      <c r="Q67" s="31"/>
      <c r="R67" s="31"/>
      <c r="S67" s="31"/>
      <c r="T67" s="10"/>
      <c r="U67" s="10"/>
    </row>
    <row r="68" spans="1:21" ht="28.5" customHeight="1">
      <c r="A68" s="58" t="s">
        <v>104</v>
      </c>
      <c r="B68" s="49" t="s">
        <v>23</v>
      </c>
      <c r="C68" s="49" t="s">
        <v>19</v>
      </c>
      <c r="D68" s="59" t="s">
        <v>8</v>
      </c>
      <c r="E68" s="89" t="s">
        <v>81</v>
      </c>
      <c r="F68" s="90"/>
      <c r="G68" s="49" t="s">
        <v>28</v>
      </c>
      <c r="H68" s="57">
        <v>618.04</v>
      </c>
      <c r="I68" s="57">
        <v>461</v>
      </c>
      <c r="J68" s="57">
        <f t="shared" si="7"/>
        <v>11.525</v>
      </c>
      <c r="K68" s="79">
        <f t="shared" si="0"/>
        <v>449.475</v>
      </c>
      <c r="L68" s="57">
        <v>361</v>
      </c>
      <c r="M68" s="57">
        <f t="shared" si="8"/>
        <v>18.05</v>
      </c>
      <c r="N68" s="79">
        <f t="shared" si="1"/>
        <v>342.95</v>
      </c>
      <c r="O68" s="31"/>
      <c r="P68" s="32"/>
      <c r="Q68" s="31"/>
      <c r="R68" s="31"/>
      <c r="S68" s="31"/>
      <c r="T68" s="10"/>
      <c r="U68" s="10"/>
    </row>
    <row r="69" spans="1:21" ht="24">
      <c r="A69" s="75" t="s">
        <v>56</v>
      </c>
      <c r="B69" s="51" t="s">
        <v>23</v>
      </c>
      <c r="C69" s="51" t="s">
        <v>17</v>
      </c>
      <c r="D69" s="52" t="s">
        <v>8</v>
      </c>
      <c r="E69" s="99" t="s">
        <v>55</v>
      </c>
      <c r="F69" s="100"/>
      <c r="G69" s="76" t="s">
        <v>10</v>
      </c>
      <c r="H69" s="53">
        <f>H70</f>
        <v>113.9</v>
      </c>
      <c r="I69" s="53">
        <f>I70</f>
        <v>113.9</v>
      </c>
      <c r="J69" s="61">
        <f t="shared" si="7"/>
        <v>2.8475</v>
      </c>
      <c r="K69" s="53">
        <f t="shared" si="0"/>
        <v>111.05250000000001</v>
      </c>
      <c r="L69" s="53">
        <f>L70</f>
        <v>113.9</v>
      </c>
      <c r="M69" s="61">
        <f t="shared" si="8"/>
        <v>5.695</v>
      </c>
      <c r="N69" s="53">
        <f t="shared" si="1"/>
        <v>108.20500000000001</v>
      </c>
      <c r="O69" s="31"/>
      <c r="P69" s="32"/>
      <c r="Q69" s="31"/>
      <c r="R69" s="20"/>
      <c r="S69" s="20"/>
      <c r="T69" s="10"/>
      <c r="U69" s="10"/>
    </row>
    <row r="70" spans="1:21" ht="24">
      <c r="A70" s="77" t="s">
        <v>57</v>
      </c>
      <c r="B70" s="46" t="s">
        <v>23</v>
      </c>
      <c r="C70" s="46" t="s">
        <v>17</v>
      </c>
      <c r="D70" s="56" t="s">
        <v>8</v>
      </c>
      <c r="E70" s="89" t="s">
        <v>78</v>
      </c>
      <c r="F70" s="90"/>
      <c r="G70" s="78" t="s">
        <v>79</v>
      </c>
      <c r="H70" s="79">
        <v>113.9</v>
      </c>
      <c r="I70" s="79">
        <v>113.9</v>
      </c>
      <c r="J70" s="61">
        <f t="shared" si="7"/>
        <v>2.8475</v>
      </c>
      <c r="K70" s="53">
        <f t="shared" si="0"/>
        <v>111.05250000000001</v>
      </c>
      <c r="L70" s="79">
        <v>113.9</v>
      </c>
      <c r="M70" s="61">
        <f t="shared" si="8"/>
        <v>5.695</v>
      </c>
      <c r="N70" s="53">
        <f t="shared" si="1"/>
        <v>108.20500000000001</v>
      </c>
      <c r="O70" s="31"/>
      <c r="P70" s="32"/>
      <c r="Q70" s="31"/>
      <c r="R70" s="20"/>
      <c r="S70" s="20"/>
      <c r="T70" s="10"/>
      <c r="U70" s="10"/>
    </row>
    <row r="71" spans="1:21" ht="26.25" customHeight="1">
      <c r="A71" s="75" t="s">
        <v>84</v>
      </c>
      <c r="B71" s="51" t="s">
        <v>23</v>
      </c>
      <c r="C71" s="51" t="s">
        <v>34</v>
      </c>
      <c r="D71" s="52" t="s">
        <v>8</v>
      </c>
      <c r="E71" s="99" t="s">
        <v>75</v>
      </c>
      <c r="F71" s="100"/>
      <c r="G71" s="68" t="s">
        <v>106</v>
      </c>
      <c r="H71" s="53">
        <v>1</v>
      </c>
      <c r="I71" s="53">
        <v>1</v>
      </c>
      <c r="J71" s="61">
        <f>I71*2.5%</f>
        <v>0.025</v>
      </c>
      <c r="K71" s="53">
        <f>I71-J71</f>
        <v>0.975</v>
      </c>
      <c r="L71" s="53">
        <v>1</v>
      </c>
      <c r="M71" s="61">
        <f>L71*5%</f>
        <v>0.05</v>
      </c>
      <c r="N71" s="53">
        <f>L71-M71</f>
        <v>0.95</v>
      </c>
      <c r="O71" s="31"/>
      <c r="P71" s="32"/>
      <c r="Q71" s="31"/>
      <c r="R71" s="20"/>
      <c r="S71" s="20"/>
      <c r="T71" s="10"/>
      <c r="U71" s="10"/>
    </row>
    <row r="72" spans="1:21" ht="25.5" customHeight="1">
      <c r="A72" s="75" t="s">
        <v>89</v>
      </c>
      <c r="B72" s="51" t="s">
        <v>23</v>
      </c>
      <c r="C72" s="51" t="s">
        <v>63</v>
      </c>
      <c r="D72" s="52" t="s">
        <v>21</v>
      </c>
      <c r="E72" s="99" t="s">
        <v>90</v>
      </c>
      <c r="F72" s="100"/>
      <c r="G72" s="76" t="s">
        <v>64</v>
      </c>
      <c r="H72" s="53">
        <v>175</v>
      </c>
      <c r="I72" s="53">
        <v>175</v>
      </c>
      <c r="J72" s="61">
        <f t="shared" si="7"/>
        <v>4.375</v>
      </c>
      <c r="K72" s="53">
        <f t="shared" si="0"/>
        <v>170.625</v>
      </c>
      <c r="L72" s="53">
        <v>175</v>
      </c>
      <c r="M72" s="61">
        <f t="shared" si="8"/>
        <v>8.75</v>
      </c>
      <c r="N72" s="53">
        <f t="shared" si="1"/>
        <v>166.25</v>
      </c>
      <c r="O72" s="31"/>
      <c r="P72" s="32"/>
      <c r="Q72" s="31"/>
      <c r="R72" s="20"/>
      <c r="S72" s="20"/>
      <c r="T72" s="10"/>
      <c r="U72" s="10"/>
    </row>
    <row r="73" spans="1:14" ht="12.7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</row>
  </sheetData>
  <sheetProtection/>
  <mergeCells count="62">
    <mergeCell ref="E49:F49"/>
    <mergeCell ref="E68:F68"/>
    <mergeCell ref="E69:F69"/>
    <mergeCell ref="E27:F27"/>
    <mergeCell ref="E28:F28"/>
    <mergeCell ref="E29:F29"/>
    <mergeCell ref="E42:F42"/>
    <mergeCell ref="E43:F43"/>
    <mergeCell ref="E45:F45"/>
    <mergeCell ref="E48:F48"/>
    <mergeCell ref="E72:F72"/>
    <mergeCell ref="E51:F51"/>
    <mergeCell ref="E57:F57"/>
    <mergeCell ref="E62:F62"/>
    <mergeCell ref="E63:F63"/>
    <mergeCell ref="E70:F70"/>
    <mergeCell ref="E67:F67"/>
    <mergeCell ref="E71:F71"/>
    <mergeCell ref="E52:F52"/>
    <mergeCell ref="E47:F47"/>
    <mergeCell ref="E23:F23"/>
    <mergeCell ref="E24:F24"/>
    <mergeCell ref="E25:F25"/>
    <mergeCell ref="E26:F26"/>
    <mergeCell ref="E41:F41"/>
    <mergeCell ref="E30:F30"/>
    <mergeCell ref="E31:F31"/>
    <mergeCell ref="E32:F32"/>
    <mergeCell ref="E17:F17"/>
    <mergeCell ref="E18:F18"/>
    <mergeCell ref="E19:F19"/>
    <mergeCell ref="E20:F20"/>
    <mergeCell ref="E21:F21"/>
    <mergeCell ref="E22:F22"/>
    <mergeCell ref="E15:F15"/>
    <mergeCell ref="E16:F16"/>
    <mergeCell ref="A1:N1"/>
    <mergeCell ref="O1:W1"/>
    <mergeCell ref="A11:A12"/>
    <mergeCell ref="E12:F12"/>
    <mergeCell ref="E13:F13"/>
    <mergeCell ref="E14:F14"/>
    <mergeCell ref="G8:P8"/>
    <mergeCell ref="G7:P7"/>
    <mergeCell ref="E56:F56"/>
    <mergeCell ref="E53:F53"/>
    <mergeCell ref="E58:F58"/>
    <mergeCell ref="E33:F33"/>
    <mergeCell ref="E59:F59"/>
    <mergeCell ref="E34:F34"/>
    <mergeCell ref="E50:F50"/>
    <mergeCell ref="E55:F55"/>
    <mergeCell ref="E44:F44"/>
    <mergeCell ref="E65:F65"/>
    <mergeCell ref="E66:F66"/>
    <mergeCell ref="E64:F64"/>
    <mergeCell ref="E61:F61"/>
    <mergeCell ref="E37:F37"/>
    <mergeCell ref="E38:F38"/>
    <mergeCell ref="E60:F60"/>
    <mergeCell ref="E39:F39"/>
    <mergeCell ref="E40:F40"/>
  </mergeCells>
  <printOptions/>
  <pageMargins left="1.15" right="0.21" top="0.26" bottom="0.59" header="0.43" footer="0.79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</dc:creator>
  <cp:keywords/>
  <dc:description/>
  <cp:lastModifiedBy>НФМ</cp:lastModifiedBy>
  <cp:lastPrinted>2022-01-24T09:00:47Z</cp:lastPrinted>
  <dcterms:created xsi:type="dcterms:W3CDTF">2006-05-12T00:59:23Z</dcterms:created>
  <dcterms:modified xsi:type="dcterms:W3CDTF">2022-01-25T08:56:00Z</dcterms:modified>
  <cp:category/>
  <cp:version/>
  <cp:contentType/>
  <cp:contentStatus/>
</cp:coreProperties>
</file>